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7680" tabRatio="1000" activeTab="2"/>
  </bookViews>
  <sheets>
    <sheet name="Data" sheetId="1" r:id="rId1"/>
    <sheet name="Calculations" sheetId="2" r:id="rId2"/>
    <sheet name="Front Page" sheetId="3" r:id="rId3"/>
  </sheets>
  <definedNames/>
  <calcPr fullCalcOnLoad="1"/>
</workbook>
</file>

<file path=xl/sharedStrings.xml><?xml version="1.0" encoding="utf-8"?>
<sst xmlns="http://schemas.openxmlformats.org/spreadsheetml/2006/main" count="6124" uniqueCount="205">
  <si>
    <r>
      <t xml:space="preserve">Requests and orders are processed in the order the the </t>
    </r>
    <r>
      <rPr>
        <b/>
        <u val="single"/>
        <sz val="24"/>
        <color indexed="8"/>
        <rFont val="Calibri"/>
        <family val="0"/>
      </rPr>
      <t>emails</t>
    </r>
    <r>
      <rPr>
        <sz val="24"/>
        <color indexed="8"/>
        <rFont val="Calibri"/>
        <family val="2"/>
      </rPr>
      <t xml:space="preserve"> are received</t>
    </r>
  </si>
  <si>
    <t>(Note: the recommendations are based on body weight of your athlete)</t>
  </si>
  <si>
    <t>Desired Pole Length</t>
  </si>
  <si>
    <t>Desired Pole Strength</t>
  </si>
  <si>
    <t>Data Table #1</t>
  </si>
  <si>
    <t>1-Complete "Step 1" and "Step 2" below for current pole being used</t>
  </si>
  <si>
    <t>Data Table #2</t>
  </si>
  <si>
    <r>
      <t xml:space="preserve">3-You may also wish to view </t>
    </r>
    <r>
      <rPr>
        <b/>
        <sz val="24"/>
        <rFont val="Calibri"/>
        <family val="0"/>
      </rPr>
      <t>Data Table #2</t>
    </r>
    <r>
      <rPr>
        <sz val="24"/>
        <color indexed="8"/>
        <rFont val="Calibri"/>
        <family val="2"/>
      </rPr>
      <t xml:space="preserve"> below, which shows additional information</t>
    </r>
  </si>
  <si>
    <r>
      <t xml:space="preserve">2-Observe </t>
    </r>
    <r>
      <rPr>
        <b/>
        <sz val="24"/>
        <rFont val="Calibri"/>
        <family val="0"/>
      </rPr>
      <t>Data Table #1</t>
    </r>
    <r>
      <rPr>
        <sz val="24"/>
        <color indexed="8"/>
        <rFont val="Calibri"/>
        <family val="2"/>
      </rPr>
      <t xml:space="preserve"> below to view the most typical recommendations</t>
    </r>
  </si>
  <si>
    <t>4-Confirm that the pole you would like is available, by looking on our Inventory Page</t>
  </si>
  <si>
    <t>5-Call me if you still have questions</t>
  </si>
  <si>
    <t>4-email me with your request / reservation and I will reply as soon as I can</t>
  </si>
  <si>
    <t>12'6-160</t>
  </si>
  <si>
    <t>13'6-160</t>
  </si>
  <si>
    <t>14'6-160</t>
  </si>
  <si>
    <t>15'6-160</t>
  </si>
  <si>
    <t>12'6-165</t>
  </si>
  <si>
    <t>13'6-165</t>
  </si>
  <si>
    <t>14'6-165</t>
  </si>
  <si>
    <t>15'6-165</t>
  </si>
  <si>
    <t>12'6-170</t>
  </si>
  <si>
    <t>13'6-170</t>
  </si>
  <si>
    <t>14'6-170</t>
  </si>
  <si>
    <t>15'6-170</t>
  </si>
  <si>
    <t>13'6-175</t>
  </si>
  <si>
    <t>14'6-175</t>
  </si>
  <si>
    <t>15'6-175</t>
  </si>
  <si>
    <t>13'6-180</t>
  </si>
  <si>
    <t>14'6-180</t>
  </si>
  <si>
    <t>15'6-180</t>
  </si>
  <si>
    <t>13'6-185</t>
  </si>
  <si>
    <t>14'6-185</t>
  </si>
  <si>
    <t>15'6-185</t>
  </si>
  <si>
    <t>13'6-190</t>
  </si>
  <si>
    <t>14'6-190</t>
  </si>
  <si>
    <t>15'6-190</t>
  </si>
  <si>
    <t>13'6-195</t>
  </si>
  <si>
    <t>14'6-195</t>
  </si>
  <si>
    <t>15'6-195</t>
  </si>
  <si>
    <t>13'6-200</t>
  </si>
  <si>
    <t>14'6-200</t>
  </si>
  <si>
    <t>15'6-200</t>
  </si>
  <si>
    <t>10'0-70</t>
  </si>
  <si>
    <t>10'0-90</t>
  </si>
  <si>
    <t>11'0-90</t>
  </si>
  <si>
    <t>SOFTER POLE</t>
  </si>
  <si>
    <t>STRONGER POLE</t>
  </si>
  <si>
    <t>INSTRUCTIONS</t>
  </si>
  <si>
    <t>steve@flightdeckathletics.com</t>
  </si>
  <si>
    <t>Link to Current Inventory</t>
  </si>
  <si>
    <t>(which shows the real-time availability of our inventory)</t>
  </si>
  <si>
    <t>12'0-90</t>
  </si>
  <si>
    <t>11'0-100</t>
  </si>
  <si>
    <t>12'0-100</t>
  </si>
  <si>
    <t>13'0-100</t>
  </si>
  <si>
    <t>12'0-105</t>
  </si>
  <si>
    <t>13'0-105</t>
  </si>
  <si>
    <t>10'0-110</t>
  </si>
  <si>
    <t>11'0-110</t>
  </si>
  <si>
    <t>12'0-110</t>
  </si>
  <si>
    <t>13'0-110</t>
  </si>
  <si>
    <t>12'0-115</t>
  </si>
  <si>
    <t>13'0-115</t>
  </si>
  <si>
    <t>11'0-120</t>
  </si>
  <si>
    <t>12'0-120</t>
  </si>
  <si>
    <t>13'0-120</t>
  </si>
  <si>
    <t>12'0-125</t>
  </si>
  <si>
    <t>13'0-125</t>
  </si>
  <si>
    <t>11'0-130</t>
  </si>
  <si>
    <t>12'0-130</t>
  </si>
  <si>
    <t>13'0-130</t>
  </si>
  <si>
    <t>14'0-130</t>
  </si>
  <si>
    <t>12'0-135</t>
  </si>
  <si>
    <t>13'0-135</t>
  </si>
  <si>
    <t>14'0-135</t>
  </si>
  <si>
    <t>11'0-140</t>
  </si>
  <si>
    <t>12'0-140</t>
  </si>
  <si>
    <t>13'0-140</t>
  </si>
  <si>
    <t>14'0-140</t>
  </si>
  <si>
    <t>15'0-140</t>
  </si>
  <si>
    <t>12'0-145</t>
  </si>
  <si>
    <t>13'0-145</t>
  </si>
  <si>
    <t>14'0-145</t>
  </si>
  <si>
    <t>15'0-145</t>
  </si>
  <si>
    <t>11'0-150</t>
  </si>
  <si>
    <t>12'0-150</t>
  </si>
  <si>
    <t>13'0-150</t>
  </si>
  <si>
    <t>14'0-150</t>
  </si>
  <si>
    <t>15'0-150</t>
  </si>
  <si>
    <t>12'0-155</t>
  </si>
  <si>
    <t>13'0-155</t>
  </si>
  <si>
    <t>14'0-155</t>
  </si>
  <si>
    <t>15'0-155</t>
  </si>
  <si>
    <t>11'0-160</t>
  </si>
  <si>
    <t>12'0-160</t>
  </si>
  <si>
    <t>13'0-160</t>
  </si>
  <si>
    <t>14'0-160</t>
  </si>
  <si>
    <t>15'0-160</t>
  </si>
  <si>
    <t>12'0-165</t>
  </si>
  <si>
    <t>13'0-165</t>
  </si>
  <si>
    <t>14'0-165</t>
  </si>
  <si>
    <t>15'0-165</t>
  </si>
  <si>
    <t>12'0-170</t>
  </si>
  <si>
    <t>13'0-170</t>
  </si>
  <si>
    <t>14'0-170</t>
  </si>
  <si>
    <t>Recommendation</t>
  </si>
  <si>
    <t>Athlete Weight</t>
  </si>
  <si>
    <t>Step 1</t>
  </si>
  <si>
    <t>Step 2</t>
  </si>
  <si>
    <t>Enter Pole Length →</t>
  </si>
  <si>
    <t>Enter Pole Weight →</t>
  </si>
  <si>
    <t>Typical Pole</t>
  </si>
  <si>
    <t>Alternative Pole</t>
  </si>
  <si>
    <t>15'0-170</t>
  </si>
  <si>
    <t>13'0-175</t>
  </si>
  <si>
    <t>14'0-175</t>
  </si>
  <si>
    <t>15'0-175</t>
  </si>
  <si>
    <t>13'0-180</t>
  </si>
  <si>
    <t>14'0-180</t>
  </si>
  <si>
    <t>15'0-180</t>
  </si>
  <si>
    <t>13'0-185</t>
  </si>
  <si>
    <t>14'0-185</t>
  </si>
  <si>
    <t>15'0-185</t>
  </si>
  <si>
    <t>13'0-190</t>
  </si>
  <si>
    <t>14'0-190</t>
  </si>
  <si>
    <t>15'0-190</t>
  </si>
  <si>
    <t>13'0-195</t>
  </si>
  <si>
    <t>14'0-195</t>
  </si>
  <si>
    <t>15'0-195</t>
  </si>
  <si>
    <t>13'0-200</t>
  </si>
  <si>
    <t>14'0-200</t>
  </si>
  <si>
    <t>15'0-200</t>
  </si>
  <si>
    <t>Same Length</t>
  </si>
  <si>
    <t>12" Shorter</t>
  </si>
  <si>
    <t>6" Shorter</t>
  </si>
  <si>
    <t>6" Longer</t>
  </si>
  <si>
    <t>12" Longer</t>
  </si>
  <si>
    <t>18" Longer</t>
  </si>
  <si>
    <t>24" Longer</t>
  </si>
  <si>
    <t>12'0-80</t>
  </si>
  <si>
    <t>6"</t>
  </si>
  <si>
    <t>12"</t>
  </si>
  <si>
    <t>18"</t>
  </si>
  <si>
    <t>24"</t>
  </si>
  <si>
    <t>Enter the Length of the Pole</t>
  </si>
  <si>
    <t>Inches</t>
  </si>
  <si>
    <t>Feet</t>
  </si>
  <si>
    <t>Enter the Weight of the Pole</t>
  </si>
  <si>
    <t>lbs</t>
  </si>
  <si>
    <t>Alternative</t>
  </si>
  <si>
    <t>Typical</t>
  </si>
  <si>
    <t>Step</t>
  </si>
  <si>
    <t>Shorter Pole</t>
  </si>
  <si>
    <t>Longer Pole</t>
  </si>
  <si>
    <t>Identical</t>
  </si>
  <si>
    <t>5lbs</t>
  </si>
  <si>
    <t>10lbs</t>
  </si>
  <si>
    <t>15lbs</t>
  </si>
  <si>
    <t>20lbs</t>
  </si>
  <si>
    <t>25lbs</t>
  </si>
  <si>
    <t>30lbs</t>
  </si>
  <si>
    <t>35lbs</t>
  </si>
  <si>
    <t>40lbs</t>
  </si>
  <si>
    <t>SOFTER</t>
  </si>
  <si>
    <t>Stronger</t>
  </si>
  <si>
    <t>10'6-90</t>
  </si>
  <si>
    <t>11'6-90</t>
  </si>
  <si>
    <t>10'6-100</t>
  </si>
  <si>
    <t>11'6-100</t>
  </si>
  <si>
    <t>12'6-100</t>
  </si>
  <si>
    <t>12'6-105</t>
  </si>
  <si>
    <t>10'6-110</t>
  </si>
  <si>
    <t>11'6-110</t>
  </si>
  <si>
    <t>12'6-110</t>
  </si>
  <si>
    <t>12'6-115</t>
  </si>
  <si>
    <t>10'6-120</t>
  </si>
  <si>
    <t>11'6-120</t>
  </si>
  <si>
    <t>12'6-120</t>
  </si>
  <si>
    <t>13'6-120</t>
  </si>
  <si>
    <t>11'6-130</t>
  </si>
  <si>
    <t>12'6-125</t>
  </si>
  <si>
    <t>13'6-125</t>
  </si>
  <si>
    <t>10'6-130</t>
  </si>
  <si>
    <t>12'6-130</t>
  </si>
  <si>
    <t>13'6-130</t>
  </si>
  <si>
    <t>11'6-140</t>
  </si>
  <si>
    <t>12'6-135</t>
  </si>
  <si>
    <t>13'6-135</t>
  </si>
  <si>
    <t>14'6-135</t>
  </si>
  <si>
    <t>10'6-140</t>
  </si>
  <si>
    <t>12'6-140</t>
  </si>
  <si>
    <t>13'6-140</t>
  </si>
  <si>
    <t>14'6-140</t>
  </si>
  <si>
    <t>11'6-150</t>
  </si>
  <si>
    <t>12'6-145</t>
  </si>
  <si>
    <t>13'6-145</t>
  </si>
  <si>
    <t>14'6-145</t>
  </si>
  <si>
    <t>12'6-150</t>
  </si>
  <si>
    <t>13'6-150</t>
  </si>
  <si>
    <t>14'6-150</t>
  </si>
  <si>
    <t>11'6-160</t>
  </si>
  <si>
    <t>12'6-155</t>
  </si>
  <si>
    <t>13'6-155</t>
  </si>
  <si>
    <t>14'6-155</t>
  </si>
  <si>
    <t>Flight Deck Athletics - Pole Calculator (12/2010)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</si>
</sst>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8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u val="single"/>
      <sz val="24"/>
      <color indexed="12"/>
      <name val="Calibri"/>
      <family val="0"/>
    </font>
    <font>
      <b/>
      <sz val="22"/>
      <color indexed="8"/>
      <name val="Calibri"/>
      <family val="0"/>
    </font>
    <font>
      <b/>
      <sz val="24"/>
      <name val="Calibri"/>
      <family val="0"/>
    </font>
    <font>
      <b/>
      <u val="single"/>
      <sz val="2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4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1" fillId="29" borderId="7" applyNumberFormat="0" applyFont="0" applyAlignment="0" applyProtection="0"/>
    <xf numFmtId="0" fontId="41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0" borderId="10" xfId="0" applyFont="1" applyFill="1" applyBorder="1" applyAlignment="1">
      <alignment vertical="center"/>
    </xf>
    <xf numFmtId="0" fontId="6" fillId="30" borderId="1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0" borderId="12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1" borderId="15" xfId="0" applyFont="1" applyFill="1" applyBorder="1" applyAlignment="1">
      <alignment vertical="center"/>
    </xf>
    <xf numFmtId="0" fontId="6" fillId="31" borderId="16" xfId="0" applyFont="1" applyFill="1" applyBorder="1" applyAlignment="1">
      <alignment vertical="center"/>
    </xf>
    <xf numFmtId="0" fontId="6" fillId="31" borderId="0" xfId="0" applyFont="1" applyFill="1" applyBorder="1" applyAlignment="1">
      <alignment vertical="center"/>
    </xf>
    <xf numFmtId="0" fontId="6" fillId="10" borderId="15" xfId="0" applyFont="1" applyFill="1" applyBorder="1" applyAlignment="1">
      <alignment vertical="center"/>
    </xf>
    <xf numFmtId="0" fontId="6" fillId="10" borderId="16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6" fillId="10" borderId="17" xfId="0" applyFont="1" applyFill="1" applyBorder="1" applyAlignment="1">
      <alignment vertical="center"/>
    </xf>
    <xf numFmtId="0" fontId="6" fillId="10" borderId="18" xfId="0" applyFont="1" applyFill="1" applyBorder="1" applyAlignment="1">
      <alignment vertical="center"/>
    </xf>
    <xf numFmtId="0" fontId="6" fillId="10" borderId="19" xfId="0" applyFont="1" applyFill="1" applyBorder="1" applyAlignment="1">
      <alignment vertical="center"/>
    </xf>
    <xf numFmtId="0" fontId="6" fillId="30" borderId="20" xfId="0" applyFont="1" applyFill="1" applyBorder="1" applyAlignment="1">
      <alignment vertical="center"/>
    </xf>
    <xf numFmtId="0" fontId="6" fillId="30" borderId="19" xfId="0" applyFont="1" applyFill="1" applyBorder="1" applyAlignment="1">
      <alignment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21" xfId="0" applyFont="1" applyFill="1" applyBorder="1" applyAlignment="1">
      <alignment vertical="center"/>
    </xf>
    <xf numFmtId="0" fontId="8" fillId="17" borderId="16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hidden="1"/>
    </xf>
    <xf numFmtId="0" fontId="6" fillId="30" borderId="22" xfId="0" applyFont="1" applyFill="1" applyBorder="1" applyAlignment="1" applyProtection="1">
      <alignment vertical="center"/>
      <protection hidden="1"/>
    </xf>
    <xf numFmtId="0" fontId="6" fillId="30" borderId="10" xfId="0" applyFont="1" applyFill="1" applyBorder="1" applyAlignment="1" applyProtection="1">
      <alignment vertical="center"/>
      <protection hidden="1"/>
    </xf>
    <xf numFmtId="0" fontId="6" fillId="30" borderId="10" xfId="0" applyFont="1" applyFill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30" borderId="24" xfId="0" applyFont="1" applyFill="1" applyBorder="1" applyAlignment="1" applyProtection="1">
      <alignment vertical="center"/>
      <protection hidden="1"/>
    </xf>
    <xf numFmtId="0" fontId="6" fillId="30" borderId="0" xfId="0" applyFont="1" applyFill="1" applyBorder="1" applyAlignment="1" applyProtection="1">
      <alignment vertical="center"/>
      <protection hidden="1"/>
    </xf>
    <xf numFmtId="0" fontId="7" fillId="30" borderId="10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8" borderId="0" xfId="0" applyFont="1" applyFill="1" applyBorder="1" applyAlignment="1" applyProtection="1">
      <alignment vertical="center"/>
      <protection hidden="1"/>
    </xf>
    <xf numFmtId="0" fontId="7" fillId="32" borderId="20" xfId="0" applyFont="1" applyFill="1" applyBorder="1" applyAlignment="1" applyProtection="1">
      <alignment horizontal="center" vertical="center"/>
      <protection hidden="1"/>
    </xf>
    <xf numFmtId="0" fontId="7" fillId="32" borderId="19" xfId="0" applyFont="1" applyFill="1" applyBorder="1" applyAlignment="1" applyProtection="1">
      <alignment vertical="center"/>
      <protection hidden="1"/>
    </xf>
    <xf numFmtId="0" fontId="7" fillId="32" borderId="19" xfId="0" applyFont="1" applyFill="1" applyBorder="1" applyAlignment="1" applyProtection="1">
      <alignment horizontal="center" vertical="center"/>
      <protection hidden="1"/>
    </xf>
    <xf numFmtId="0" fontId="7" fillId="8" borderId="19" xfId="0" applyFont="1" applyFill="1" applyBorder="1" applyAlignment="1" applyProtection="1">
      <alignment vertical="center"/>
      <protection hidden="1"/>
    </xf>
    <xf numFmtId="0" fontId="7" fillId="32" borderId="21" xfId="0" applyFont="1" applyFill="1" applyBorder="1" applyAlignment="1" applyProtection="1">
      <alignment horizontal="center" vertical="center"/>
      <protection hidden="1"/>
    </xf>
    <xf numFmtId="0" fontId="6" fillId="19" borderId="26" xfId="0" applyFont="1" applyFill="1" applyBorder="1" applyAlignment="1" applyProtection="1">
      <alignment horizontal="center" vertical="center"/>
      <protection hidden="1"/>
    </xf>
    <xf numFmtId="0" fontId="6" fillId="3" borderId="27" xfId="0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vertical="center"/>
      <protection hidden="1"/>
    </xf>
    <xf numFmtId="0" fontId="6" fillId="3" borderId="29" xfId="0" applyFont="1" applyFill="1" applyBorder="1" applyAlignment="1" applyProtection="1">
      <alignment vertical="center"/>
      <protection hidden="1"/>
    </xf>
    <xf numFmtId="0" fontId="6" fillId="3" borderId="30" xfId="0" applyFont="1" applyFill="1" applyBorder="1" applyAlignment="1" applyProtection="1">
      <alignment vertical="center"/>
      <protection hidden="1"/>
    </xf>
    <xf numFmtId="0" fontId="9" fillId="3" borderId="31" xfId="0" applyFont="1" applyFill="1" applyBorder="1" applyAlignment="1" applyProtection="1">
      <alignment horizontal="center" vertical="center"/>
      <protection hidden="1"/>
    </xf>
    <xf numFmtId="0" fontId="9" fillId="3" borderId="29" xfId="0" applyFont="1" applyFill="1" applyBorder="1" applyAlignment="1" applyProtection="1">
      <alignment vertical="center"/>
      <protection hidden="1"/>
    </xf>
    <xf numFmtId="0" fontId="9" fillId="3" borderId="29" xfId="0" applyFont="1" applyFill="1" applyBorder="1" applyAlignment="1" applyProtection="1">
      <alignment horizontal="center" vertical="center"/>
      <protection hidden="1"/>
    </xf>
    <xf numFmtId="0" fontId="9" fillId="3" borderId="30" xfId="0" applyFont="1" applyFill="1" applyBorder="1" applyAlignment="1" applyProtection="1">
      <alignment vertical="center"/>
      <protection hidden="1"/>
    </xf>
    <xf numFmtId="0" fontId="9" fillId="3" borderId="26" xfId="0" applyFont="1" applyFill="1" applyBorder="1" applyAlignment="1" applyProtection="1">
      <alignment horizontal="center" vertical="center"/>
      <protection hidden="1"/>
    </xf>
    <xf numFmtId="0" fontId="9" fillId="3" borderId="28" xfId="0" applyFont="1" applyFill="1" applyBorder="1" applyAlignment="1" applyProtection="1">
      <alignment vertical="center"/>
      <protection hidden="1"/>
    </xf>
    <xf numFmtId="0" fontId="9" fillId="3" borderId="32" xfId="0" applyFont="1" applyFill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6" fillId="4" borderId="33" xfId="0" applyFont="1" applyFill="1" applyBorder="1" applyAlignment="1" applyProtection="1">
      <alignment horizontal="center" vertical="center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vertical="center"/>
      <protection hidden="1"/>
    </xf>
    <xf numFmtId="0" fontId="6" fillId="3" borderId="16" xfId="0" applyFont="1" applyFill="1" applyBorder="1" applyAlignment="1" applyProtection="1">
      <alignment vertical="center"/>
      <protection hidden="1"/>
    </xf>
    <xf numFmtId="0" fontId="6" fillId="3" borderId="35" xfId="0" applyFont="1" applyFill="1" applyBorder="1" applyAlignment="1" applyProtection="1">
      <alignment vertical="center"/>
      <protection hidden="1"/>
    </xf>
    <xf numFmtId="0" fontId="9" fillId="3" borderId="36" xfId="0" applyFont="1" applyFill="1" applyBorder="1" applyAlignment="1" applyProtection="1">
      <alignment horizontal="center" vertical="center"/>
      <protection hidden="1"/>
    </xf>
    <xf numFmtId="0" fontId="9" fillId="3" borderId="16" xfId="0" applyFont="1" applyFill="1" applyBorder="1" applyAlignment="1" applyProtection="1">
      <alignment vertical="center"/>
      <protection hidden="1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0" fontId="9" fillId="3" borderId="35" xfId="0" applyFont="1" applyFill="1" applyBorder="1" applyAlignment="1" applyProtection="1">
      <alignment vertical="center"/>
      <protection hidden="1"/>
    </xf>
    <xf numFmtId="0" fontId="9" fillId="3" borderId="33" xfId="0" applyFont="1" applyFill="1" applyBorder="1" applyAlignment="1" applyProtection="1">
      <alignment horizontal="center" vertical="center"/>
      <protection hidden="1"/>
    </xf>
    <xf numFmtId="0" fontId="9" fillId="3" borderId="15" xfId="0" applyFont="1" applyFill="1" applyBorder="1" applyAlignment="1" applyProtection="1">
      <alignment vertical="center"/>
      <protection hidden="1"/>
    </xf>
    <xf numFmtId="0" fontId="9" fillId="3" borderId="34" xfId="0" applyFont="1" applyFill="1" applyBorder="1" applyAlignment="1" applyProtection="1">
      <alignment horizontal="center" vertical="center"/>
      <protection hidden="1"/>
    </xf>
    <xf numFmtId="0" fontId="6" fillId="31" borderId="15" xfId="0" applyFont="1" applyFill="1" applyBorder="1" applyAlignment="1" applyProtection="1">
      <alignment vertical="center"/>
      <protection hidden="1"/>
    </xf>
    <xf numFmtId="0" fontId="6" fillId="31" borderId="16" xfId="0" applyFont="1" applyFill="1" applyBorder="1" applyAlignment="1" applyProtection="1">
      <alignment vertical="center"/>
      <protection hidden="1"/>
    </xf>
    <xf numFmtId="0" fontId="6" fillId="31" borderId="35" xfId="0" applyFont="1" applyFill="1" applyBorder="1" applyAlignment="1" applyProtection="1">
      <alignment vertical="center"/>
      <protection hidden="1"/>
    </xf>
    <xf numFmtId="0" fontId="9" fillId="31" borderId="36" xfId="0" applyFont="1" applyFill="1" applyBorder="1" applyAlignment="1" applyProtection="1">
      <alignment horizontal="center" vertical="center"/>
      <protection hidden="1"/>
    </xf>
    <xf numFmtId="0" fontId="9" fillId="31" borderId="16" xfId="0" applyFont="1" applyFill="1" applyBorder="1" applyAlignment="1" applyProtection="1">
      <alignment vertical="center"/>
      <protection hidden="1"/>
    </xf>
    <xf numFmtId="0" fontId="9" fillId="31" borderId="16" xfId="0" applyFont="1" applyFill="1" applyBorder="1" applyAlignment="1" applyProtection="1">
      <alignment horizontal="center" vertical="center"/>
      <protection hidden="1"/>
    </xf>
    <xf numFmtId="0" fontId="9" fillId="31" borderId="35" xfId="0" applyFont="1" applyFill="1" applyBorder="1" applyAlignment="1" applyProtection="1">
      <alignment vertical="center"/>
      <protection hidden="1"/>
    </xf>
    <xf numFmtId="0" fontId="9" fillId="19" borderId="33" xfId="0" applyFont="1" applyFill="1" applyBorder="1" applyAlignment="1" applyProtection="1">
      <alignment horizontal="center" vertical="center"/>
      <protection hidden="1"/>
    </xf>
    <xf numFmtId="0" fontId="9" fillId="31" borderId="15" xfId="0" applyFont="1" applyFill="1" applyBorder="1" applyAlignment="1" applyProtection="1">
      <alignment vertical="center"/>
      <protection hidden="1"/>
    </xf>
    <xf numFmtId="0" fontId="9" fillId="31" borderId="34" xfId="0" applyFont="1" applyFill="1" applyBorder="1" applyAlignment="1" applyProtection="1">
      <alignment horizontal="center" vertical="center"/>
      <protection hidden="1"/>
    </xf>
    <xf numFmtId="0" fontId="6" fillId="10" borderId="34" xfId="0" applyFont="1" applyFill="1" applyBorder="1" applyAlignment="1" applyProtection="1">
      <alignment horizontal="center" vertical="center"/>
      <protection hidden="1"/>
    </xf>
    <xf numFmtId="0" fontId="6" fillId="10" borderId="15" xfId="0" applyFont="1" applyFill="1" applyBorder="1" applyAlignment="1" applyProtection="1">
      <alignment vertical="center"/>
      <protection hidden="1"/>
    </xf>
    <xf numFmtId="0" fontId="6" fillId="10" borderId="16" xfId="0" applyFont="1" applyFill="1" applyBorder="1" applyAlignment="1" applyProtection="1">
      <alignment vertical="center"/>
      <protection hidden="1"/>
    </xf>
    <xf numFmtId="0" fontId="6" fillId="10" borderId="35" xfId="0" applyFont="1" applyFill="1" applyBorder="1" applyAlignment="1" applyProtection="1">
      <alignment vertical="center"/>
      <protection hidden="1"/>
    </xf>
    <xf numFmtId="0" fontId="9" fillId="10" borderId="36" xfId="0" applyFont="1" applyFill="1" applyBorder="1" applyAlignment="1" applyProtection="1">
      <alignment horizontal="center" vertical="center"/>
      <protection hidden="1"/>
    </xf>
    <xf numFmtId="0" fontId="9" fillId="10" borderId="16" xfId="0" applyFont="1" applyFill="1" applyBorder="1" applyAlignment="1" applyProtection="1">
      <alignment vertical="center"/>
      <protection hidden="1"/>
    </xf>
    <xf numFmtId="0" fontId="9" fillId="10" borderId="16" xfId="0" applyFont="1" applyFill="1" applyBorder="1" applyAlignment="1" applyProtection="1">
      <alignment horizontal="center" vertical="center"/>
      <protection hidden="1"/>
    </xf>
    <xf numFmtId="0" fontId="9" fillId="10" borderId="35" xfId="0" applyFont="1" applyFill="1" applyBorder="1" applyAlignment="1" applyProtection="1">
      <alignment vertical="center"/>
      <protection hidden="1"/>
    </xf>
    <xf numFmtId="0" fontId="9" fillId="10" borderId="33" xfId="0" applyFont="1" applyFill="1" applyBorder="1" applyAlignment="1" applyProtection="1">
      <alignment horizontal="center" vertical="center"/>
      <protection hidden="1"/>
    </xf>
    <xf numFmtId="0" fontId="9" fillId="10" borderId="15" xfId="0" applyFont="1" applyFill="1" applyBorder="1" applyAlignment="1" applyProtection="1">
      <alignment vertical="center"/>
      <protection hidden="1"/>
    </xf>
    <xf numFmtId="0" fontId="9" fillId="10" borderId="34" xfId="0" applyFont="1" applyFill="1" applyBorder="1" applyAlignment="1" applyProtection="1">
      <alignment horizontal="center" vertical="center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6" fillId="4" borderId="37" xfId="0" applyFont="1" applyFill="1" applyBorder="1" applyAlignment="1" applyProtection="1">
      <alignment horizontal="center" vertical="center"/>
      <protection hidden="1"/>
    </xf>
    <xf numFmtId="0" fontId="6" fillId="10" borderId="38" xfId="0" applyFont="1" applyFill="1" applyBorder="1" applyAlignment="1" applyProtection="1">
      <alignment horizontal="center" vertical="center"/>
      <protection hidden="1"/>
    </xf>
    <xf numFmtId="0" fontId="6" fillId="10" borderId="17" xfId="0" applyFont="1" applyFill="1" applyBorder="1" applyAlignment="1" applyProtection="1">
      <alignment vertical="center"/>
      <protection hidden="1"/>
    </xf>
    <xf numFmtId="0" fontId="6" fillId="10" borderId="18" xfId="0" applyFont="1" applyFill="1" applyBorder="1" applyAlignment="1" applyProtection="1">
      <alignment vertical="center"/>
      <protection hidden="1"/>
    </xf>
    <xf numFmtId="0" fontId="6" fillId="10" borderId="39" xfId="0" applyFont="1" applyFill="1" applyBorder="1" applyAlignment="1" applyProtection="1">
      <alignment vertical="center"/>
      <protection hidden="1"/>
    </xf>
    <xf numFmtId="0" fontId="9" fillId="10" borderId="40" xfId="0" applyFont="1" applyFill="1" applyBorder="1" applyAlignment="1" applyProtection="1">
      <alignment horizontal="center" vertical="center"/>
      <protection hidden="1"/>
    </xf>
    <xf numFmtId="0" fontId="9" fillId="10" borderId="18" xfId="0" applyFont="1" applyFill="1" applyBorder="1" applyAlignment="1" applyProtection="1">
      <alignment vertical="center"/>
      <protection hidden="1"/>
    </xf>
    <xf numFmtId="0" fontId="9" fillId="10" borderId="18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vertical="center"/>
      <protection hidden="1"/>
    </xf>
    <xf numFmtId="0" fontId="9" fillId="10" borderId="37" xfId="0" applyFont="1" applyFill="1" applyBorder="1" applyAlignment="1" applyProtection="1">
      <alignment horizontal="center" vertical="center"/>
      <protection hidden="1"/>
    </xf>
    <xf numFmtId="0" fontId="9" fillId="10" borderId="17" xfId="0" applyFont="1" applyFill="1" applyBorder="1" applyAlignment="1" applyProtection="1">
      <alignment vertical="center"/>
      <protection hidden="1"/>
    </xf>
    <xf numFmtId="0" fontId="9" fillId="10" borderId="38" xfId="0" applyFont="1" applyFill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 vertical="top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8" fillId="34" borderId="43" xfId="0" applyFont="1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8" fillId="34" borderId="4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6" xfId="0" applyFill="1" applyBorder="1" applyAlignment="1">
      <alignment/>
    </xf>
    <xf numFmtId="0" fontId="8" fillId="34" borderId="0" xfId="0" applyFont="1" applyFill="1" applyBorder="1" applyAlignment="1">
      <alignment/>
    </xf>
    <xf numFmtId="0" fontId="3" fillId="34" borderId="0" xfId="53" applyFill="1" applyBorder="1" applyAlignment="1" applyProtection="1">
      <alignment/>
      <protection/>
    </xf>
    <xf numFmtId="0" fontId="0" fillId="34" borderId="30" xfId="0" applyFill="1" applyBorder="1" applyAlignment="1">
      <alignment/>
    </xf>
    <xf numFmtId="0" fontId="0" fillId="34" borderId="48" xfId="0" applyFill="1" applyBorder="1" applyAlignment="1">
      <alignment/>
    </xf>
    <xf numFmtId="0" fontId="3" fillId="34" borderId="48" xfId="53" applyFill="1" applyBorder="1" applyAlignment="1" applyProtection="1">
      <alignment/>
      <protection/>
    </xf>
    <xf numFmtId="0" fontId="0" fillId="34" borderId="28" xfId="0" applyFill="1" applyBorder="1" applyAlignment="1">
      <alignment/>
    </xf>
    <xf numFmtId="0" fontId="15" fillId="35" borderId="2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15" fillId="30" borderId="22" xfId="0" applyFont="1" applyFill="1" applyBorder="1" applyAlignment="1" applyProtection="1">
      <alignment vertical="center"/>
      <protection hidden="1"/>
    </xf>
    <xf numFmtId="0" fontId="14" fillId="34" borderId="0" xfId="53" applyFont="1" applyFill="1" applyBorder="1" applyAlignment="1" applyProtection="1">
      <alignment horizontal="left"/>
      <protection/>
    </xf>
    <xf numFmtId="0" fontId="14" fillId="34" borderId="47" xfId="53" applyFont="1" applyFill="1" applyBorder="1" applyAlignment="1" applyProtection="1">
      <alignment horizontal="left"/>
      <protection/>
    </xf>
    <xf numFmtId="0" fontId="8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0" fontId="3" fillId="31" borderId="0" xfId="53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6" fillId="10" borderId="36" xfId="0" applyFont="1" applyFill="1" applyBorder="1" applyAlignment="1" applyProtection="1">
      <alignment vertical="center" textRotation="90"/>
      <protection hidden="1"/>
    </xf>
    <xf numFmtId="0" fontId="6" fillId="10" borderId="40" xfId="0" applyFont="1" applyFill="1" applyBorder="1" applyAlignment="1" applyProtection="1">
      <alignment vertical="center" textRotation="90"/>
      <protection hidden="1"/>
    </xf>
    <xf numFmtId="0" fontId="7" fillId="32" borderId="22" xfId="0" applyFont="1" applyFill="1" applyBorder="1" applyAlignment="1" applyProtection="1">
      <alignment horizontal="center" vertical="center"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7" fillId="32" borderId="11" xfId="0" applyFont="1" applyFill="1" applyBorder="1" applyAlignment="1" applyProtection="1">
      <alignment horizontal="center" vertical="center"/>
      <protection hidden="1"/>
    </xf>
    <xf numFmtId="0" fontId="7" fillId="31" borderId="23" xfId="0" applyFont="1" applyFill="1" applyBorder="1" applyAlignment="1" applyProtection="1">
      <alignment horizontal="center" vertical="center" wrapText="1"/>
      <protection hidden="1"/>
    </xf>
    <xf numFmtId="0" fontId="7" fillId="31" borderId="25" xfId="0" applyFont="1" applyFill="1" applyBorder="1" applyAlignment="1" applyProtection="1">
      <alignment horizontal="center" vertical="center" wrapText="1"/>
      <protection hidden="1"/>
    </xf>
    <xf numFmtId="0" fontId="6" fillId="3" borderId="49" xfId="0" applyFont="1" applyFill="1" applyBorder="1" applyAlignment="1" applyProtection="1">
      <alignment horizontal="center" vertical="center" textRotation="90"/>
      <protection hidden="1"/>
    </xf>
    <xf numFmtId="0" fontId="6" fillId="3" borderId="36" xfId="0" applyFont="1" applyFill="1" applyBorder="1" applyAlignment="1" applyProtection="1">
      <alignment horizontal="center" vertical="center" textRotation="90"/>
      <protection hidden="1"/>
    </xf>
    <xf numFmtId="0" fontId="6" fillId="31" borderId="50" xfId="0" applyFont="1" applyFill="1" applyBorder="1" applyAlignment="1" applyProtection="1">
      <alignment horizontal="center" vertical="center"/>
      <protection hidden="1"/>
    </xf>
    <xf numFmtId="0" fontId="6" fillId="31" borderId="51" xfId="0" applyFont="1" applyFill="1" applyBorder="1" applyAlignment="1" applyProtection="1">
      <alignment horizontal="center" vertical="center"/>
      <protection hidden="1"/>
    </xf>
    <xf numFmtId="0" fontId="8" fillId="17" borderId="16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vertical="center" wrapText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 vertical="center"/>
    </xf>
    <xf numFmtId="0" fontId="6" fillId="31" borderId="52" xfId="0" applyFont="1" applyFill="1" applyBorder="1" applyAlignment="1" applyProtection="1">
      <alignment horizontal="center" vertical="center"/>
      <protection hidden="1"/>
    </xf>
    <xf numFmtId="0" fontId="6" fillId="10" borderId="45" xfId="0" applyFont="1" applyFill="1" applyBorder="1" applyAlignment="1" applyProtection="1">
      <alignment horizontal="center" vertical="center" textRotation="90"/>
      <protection hidden="1"/>
    </xf>
    <xf numFmtId="0" fontId="6" fillId="10" borderId="47" xfId="0" applyFont="1" applyFill="1" applyBorder="1" applyAlignment="1" applyProtection="1">
      <alignment horizontal="center" vertical="center" textRotation="90"/>
      <protection hidden="1"/>
    </xf>
    <xf numFmtId="0" fontId="6" fillId="10" borderId="53" xfId="0" applyFont="1" applyFill="1" applyBorder="1" applyAlignment="1" applyProtection="1">
      <alignment horizontal="center" vertical="center" textRotation="90"/>
      <protection hidden="1"/>
    </xf>
    <xf numFmtId="0" fontId="6" fillId="3" borderId="54" xfId="0" applyFont="1" applyFill="1" applyBorder="1" applyAlignment="1" applyProtection="1">
      <alignment horizontal="center" vertical="center" textRotation="90" wrapText="1"/>
      <protection hidden="1"/>
    </xf>
    <xf numFmtId="0" fontId="6" fillId="3" borderId="47" xfId="0" applyFont="1" applyFill="1" applyBorder="1" applyAlignment="1" applyProtection="1">
      <alignment horizontal="center" vertical="center" textRotation="90" wrapText="1"/>
      <protection hidden="1"/>
    </xf>
    <xf numFmtId="0" fontId="6" fillId="3" borderId="28" xfId="0" applyFont="1" applyFill="1" applyBorder="1" applyAlignment="1" applyProtection="1">
      <alignment horizontal="center" vertical="center" textRotation="90" wrapText="1"/>
      <protection hidden="1"/>
    </xf>
    <xf numFmtId="0" fontId="30" fillId="24" borderId="55" xfId="0" applyFont="1" applyFill="1" applyBorder="1" applyAlignment="1">
      <alignment horizontal="center"/>
    </xf>
    <xf numFmtId="0" fontId="30" fillId="24" borderId="56" xfId="0" applyFont="1" applyFill="1" applyBorder="1" applyAlignment="1">
      <alignment horizontal="center"/>
    </xf>
    <xf numFmtId="0" fontId="30" fillId="24" borderId="57" xfId="0" applyFont="1" applyFill="1" applyBorder="1" applyAlignment="1">
      <alignment horizontal="center"/>
    </xf>
    <xf numFmtId="0" fontId="14" fillId="34" borderId="0" xfId="53" applyFont="1" applyFill="1" applyBorder="1" applyAlignment="1" applyProtection="1">
      <alignment/>
      <protection/>
    </xf>
    <xf numFmtId="0" fontId="30" fillId="34" borderId="58" xfId="0" applyFont="1" applyFill="1" applyBorder="1" applyAlignment="1">
      <alignment horizontal="center" vertical="center" textRotation="90"/>
    </xf>
    <xf numFmtId="0" fontId="30" fillId="34" borderId="54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0" fillId="34" borderId="47" xfId="0" applyFont="1" applyFill="1" applyBorder="1" applyAlignment="1">
      <alignment horizontal="center" vertical="center" textRotation="90"/>
    </xf>
    <xf numFmtId="0" fontId="30" fillId="34" borderId="30" xfId="0" applyFont="1" applyFill="1" applyBorder="1" applyAlignment="1">
      <alignment horizontal="center" vertical="center" textRotation="90"/>
    </xf>
    <xf numFmtId="0" fontId="30" fillId="34" borderId="28" xfId="0" applyFont="1" applyFill="1" applyBorder="1" applyAlignment="1">
      <alignment horizontal="center" vertical="center" textRotation="90"/>
    </xf>
    <xf numFmtId="0" fontId="32" fillId="0" borderId="59" xfId="0" applyFont="1" applyFill="1" applyBorder="1" applyAlignment="1" applyProtection="1">
      <alignment horizontal="center" vertical="center" textRotation="90"/>
      <protection hidden="1"/>
    </xf>
    <xf numFmtId="0" fontId="32" fillId="0" borderId="60" xfId="0" applyFont="1" applyFill="1" applyBorder="1" applyAlignment="1" applyProtection="1">
      <alignment horizontal="center" vertical="center" textRotation="90"/>
      <protection hidden="1"/>
    </xf>
    <xf numFmtId="0" fontId="32" fillId="0" borderId="61" xfId="0" applyFont="1" applyFill="1" applyBorder="1" applyAlignment="1" applyProtection="1">
      <alignment horizontal="center" vertical="center" textRotation="90"/>
      <protection hidden="1"/>
    </xf>
    <xf numFmtId="0" fontId="31" fillId="32" borderId="24" xfId="0" applyFont="1" applyFill="1" applyBorder="1" applyAlignment="1" applyProtection="1">
      <alignment horizontal="center" vertical="center"/>
      <protection hidden="1"/>
    </xf>
    <xf numFmtId="0" fontId="31" fillId="32" borderId="0" xfId="0" applyFont="1" applyFill="1" applyBorder="1" applyAlignment="1" applyProtection="1">
      <alignment horizontal="center" vertical="center"/>
      <protection hidden="1"/>
    </xf>
    <xf numFmtId="0" fontId="31" fillId="31" borderId="42" xfId="0" applyFont="1" applyFill="1" applyBorder="1" applyAlignment="1" applyProtection="1">
      <alignment horizontal="center" vertical="center" wrapText="1"/>
      <protection hidden="1"/>
    </xf>
    <xf numFmtId="0" fontId="31" fillId="32" borderId="12" xfId="0" applyFont="1" applyFill="1" applyBorder="1" applyAlignment="1" applyProtection="1">
      <alignment horizontal="center" vertical="center"/>
      <protection hidden="1"/>
    </xf>
    <xf numFmtId="0" fontId="31" fillId="32" borderId="16" xfId="0" applyFont="1" applyFill="1" applyBorder="1" applyAlignment="1" applyProtection="1">
      <alignment horizontal="center" vertical="center"/>
      <protection hidden="1"/>
    </xf>
    <xf numFmtId="0" fontId="31" fillId="31" borderId="19" xfId="0" applyFont="1" applyFill="1" applyBorder="1" applyAlignment="1" applyProtection="1">
      <alignment horizontal="center" vertical="center" wrapText="1"/>
      <protection hidden="1"/>
    </xf>
    <xf numFmtId="0" fontId="32" fillId="0" borderId="62" xfId="0" applyFont="1" applyFill="1" applyBorder="1" applyAlignment="1" applyProtection="1">
      <alignment horizontal="center" vertical="center"/>
      <protection hidden="1"/>
    </xf>
    <xf numFmtId="0" fontId="32" fillId="0" borderId="63" xfId="0" applyFont="1" applyFill="1" applyBorder="1" applyAlignment="1" applyProtection="1">
      <alignment horizontal="center" vertical="center"/>
      <protection hidden="1"/>
    </xf>
    <xf numFmtId="0" fontId="32" fillId="0" borderId="6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ightdeckathletics.com/forum/index.php?topic=383.0" TargetMode="External" /><Relationship Id="rId2" Type="http://schemas.openxmlformats.org/officeDocument/2006/relationships/hyperlink" Target="mailto:steve@flightdeckathlet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52"/>
  <sheetViews>
    <sheetView zoomScalePageLayoutView="0" workbookViewId="0" topLeftCell="CL1">
      <selection activeCell="A81" sqref="A1:CK16384"/>
    </sheetView>
  </sheetViews>
  <sheetFormatPr defaultColWidth="10.00390625" defaultRowHeight="15"/>
  <cols>
    <col min="1" max="1" width="0" style="0" hidden="1" customWidth="1"/>
    <col min="2" max="86" width="8.00390625" style="0" hidden="1" customWidth="1"/>
    <col min="87" max="87" width="0" style="0" hidden="1" customWidth="1"/>
    <col min="88" max="89" width="10.00390625" style="0" hidden="1" customWidth="1"/>
  </cols>
  <sheetData>
    <row r="1" spans="2:86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</row>
    <row r="2" spans="3:86" ht="15">
      <c r="C2" s="144" t="s">
        <v>133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 t="s">
        <v>134</v>
      </c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 t="s">
        <v>132</v>
      </c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 t="s">
        <v>135</v>
      </c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 t="s">
        <v>136</v>
      </c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 t="s">
        <v>137</v>
      </c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 t="s">
        <v>138</v>
      </c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</row>
    <row r="3" spans="2:86" ht="15">
      <c r="B3">
        <v>0</v>
      </c>
      <c r="C3">
        <v>-15</v>
      </c>
      <c r="D3">
        <v>-10</v>
      </c>
      <c r="E3">
        <v>-5</v>
      </c>
      <c r="F3">
        <v>0</v>
      </c>
      <c r="G3">
        <v>5</v>
      </c>
      <c r="H3">
        <v>10</v>
      </c>
      <c r="I3">
        <v>15</v>
      </c>
      <c r="J3">
        <v>20</v>
      </c>
      <c r="K3">
        <v>25</v>
      </c>
      <c r="L3">
        <v>30</v>
      </c>
      <c r="M3">
        <v>35</v>
      </c>
      <c r="N3">
        <v>40</v>
      </c>
      <c r="O3">
        <v>-15</v>
      </c>
      <c r="P3">
        <v>-10</v>
      </c>
      <c r="Q3">
        <v>-5</v>
      </c>
      <c r="R3">
        <v>0</v>
      </c>
      <c r="S3">
        <v>5</v>
      </c>
      <c r="T3">
        <v>10</v>
      </c>
      <c r="U3">
        <v>15</v>
      </c>
      <c r="V3">
        <v>20</v>
      </c>
      <c r="W3">
        <v>25</v>
      </c>
      <c r="X3">
        <v>30</v>
      </c>
      <c r="Y3">
        <v>35</v>
      </c>
      <c r="Z3">
        <v>40</v>
      </c>
      <c r="AA3">
        <v>-15</v>
      </c>
      <c r="AB3">
        <v>-10</v>
      </c>
      <c r="AC3">
        <v>-5</v>
      </c>
      <c r="AD3">
        <v>0</v>
      </c>
      <c r="AE3">
        <v>5</v>
      </c>
      <c r="AF3">
        <v>10</v>
      </c>
      <c r="AG3">
        <v>15</v>
      </c>
      <c r="AH3">
        <v>20</v>
      </c>
      <c r="AI3">
        <v>25</v>
      </c>
      <c r="AJ3">
        <v>30</v>
      </c>
      <c r="AK3">
        <v>35</v>
      </c>
      <c r="AL3">
        <v>40</v>
      </c>
      <c r="AM3">
        <v>-15</v>
      </c>
      <c r="AN3">
        <v>-10</v>
      </c>
      <c r="AO3">
        <v>-5</v>
      </c>
      <c r="AP3">
        <v>0</v>
      </c>
      <c r="AQ3">
        <v>5</v>
      </c>
      <c r="AR3">
        <v>10</v>
      </c>
      <c r="AS3">
        <v>15</v>
      </c>
      <c r="AT3">
        <v>20</v>
      </c>
      <c r="AU3">
        <v>25</v>
      </c>
      <c r="AV3">
        <v>30</v>
      </c>
      <c r="AW3">
        <v>35</v>
      </c>
      <c r="AX3">
        <v>40</v>
      </c>
      <c r="AY3">
        <v>-15</v>
      </c>
      <c r="AZ3">
        <v>-10</v>
      </c>
      <c r="BA3">
        <v>-5</v>
      </c>
      <c r="BB3">
        <v>0</v>
      </c>
      <c r="BC3">
        <v>5</v>
      </c>
      <c r="BD3">
        <v>10</v>
      </c>
      <c r="BE3">
        <v>15</v>
      </c>
      <c r="BF3">
        <v>20</v>
      </c>
      <c r="BG3">
        <v>25</v>
      </c>
      <c r="BH3">
        <v>30</v>
      </c>
      <c r="BI3">
        <v>35</v>
      </c>
      <c r="BJ3">
        <v>40</v>
      </c>
      <c r="BK3">
        <v>-15</v>
      </c>
      <c r="BL3">
        <v>-10</v>
      </c>
      <c r="BM3">
        <v>-5</v>
      </c>
      <c r="BN3">
        <v>0</v>
      </c>
      <c r="BO3">
        <v>5</v>
      </c>
      <c r="BP3">
        <v>10</v>
      </c>
      <c r="BQ3">
        <v>15</v>
      </c>
      <c r="BR3">
        <v>20</v>
      </c>
      <c r="BS3">
        <v>25</v>
      </c>
      <c r="BT3">
        <v>30</v>
      </c>
      <c r="BU3">
        <v>35</v>
      </c>
      <c r="BV3">
        <v>40</v>
      </c>
      <c r="BW3">
        <v>-15</v>
      </c>
      <c r="BX3">
        <v>-10</v>
      </c>
      <c r="BY3">
        <v>-5</v>
      </c>
      <c r="BZ3">
        <v>0</v>
      </c>
      <c r="CA3">
        <v>5</v>
      </c>
      <c r="CB3">
        <v>10</v>
      </c>
      <c r="CC3">
        <v>15</v>
      </c>
      <c r="CD3">
        <v>20</v>
      </c>
      <c r="CE3">
        <v>25</v>
      </c>
      <c r="CF3">
        <v>30</v>
      </c>
      <c r="CG3">
        <v>35</v>
      </c>
      <c r="CH3">
        <v>40</v>
      </c>
    </row>
    <row r="4" spans="2:62" ht="15">
      <c r="B4" t="s">
        <v>42</v>
      </c>
      <c r="AD4" t="s">
        <v>42</v>
      </c>
      <c r="AH4" t="s">
        <v>43</v>
      </c>
      <c r="AL4" t="s">
        <v>57</v>
      </c>
      <c r="AV4" t="s">
        <v>165</v>
      </c>
      <c r="AX4" t="s">
        <v>167</v>
      </c>
      <c r="BJ4" t="s">
        <v>44</v>
      </c>
    </row>
    <row r="5" spans="2:86" ht="15">
      <c r="B5" t="s">
        <v>43</v>
      </c>
      <c r="AD5" t="s">
        <v>43</v>
      </c>
      <c r="AH5" t="s">
        <v>57</v>
      </c>
      <c r="AR5" t="s">
        <v>165</v>
      </c>
      <c r="AT5" t="s">
        <v>167</v>
      </c>
      <c r="AV5" t="s">
        <v>171</v>
      </c>
      <c r="AX5" t="s">
        <v>175</v>
      </c>
      <c r="BF5" t="s">
        <v>44</v>
      </c>
      <c r="BH5" t="s">
        <v>52</v>
      </c>
      <c r="BJ5" t="s">
        <v>58</v>
      </c>
      <c r="BT5" t="s">
        <v>166</v>
      </c>
      <c r="BV5" t="s">
        <v>172</v>
      </c>
      <c r="CF5" t="s">
        <v>139</v>
      </c>
      <c r="CH5" t="s">
        <v>51</v>
      </c>
    </row>
    <row r="6" spans="2:86" ht="15">
      <c r="B6" t="s">
        <v>57</v>
      </c>
      <c r="AD6" t="s">
        <v>57</v>
      </c>
      <c r="AP6" t="s">
        <v>167</v>
      </c>
      <c r="AR6" t="s">
        <v>171</v>
      </c>
      <c r="AT6" t="s">
        <v>175</v>
      </c>
      <c r="AV6" t="s">
        <v>182</v>
      </c>
      <c r="AX6" t="s">
        <v>189</v>
      </c>
      <c r="BB6" t="s">
        <v>44</v>
      </c>
      <c r="BD6" t="s">
        <v>52</v>
      </c>
      <c r="BF6" t="s">
        <v>58</v>
      </c>
      <c r="BH6" t="s">
        <v>63</v>
      </c>
      <c r="BJ6" t="s">
        <v>68</v>
      </c>
      <c r="BR6" t="s">
        <v>166</v>
      </c>
      <c r="BT6" t="s">
        <v>172</v>
      </c>
      <c r="BV6" t="s">
        <v>176</v>
      </c>
      <c r="CB6" t="s">
        <v>139</v>
      </c>
      <c r="CD6" t="s">
        <v>51</v>
      </c>
      <c r="CF6" t="s">
        <v>53</v>
      </c>
      <c r="CG6" t="s">
        <v>55</v>
      </c>
      <c r="CH6" t="s">
        <v>59</v>
      </c>
    </row>
    <row r="7" spans="2:74" ht="15">
      <c r="B7" t="s">
        <v>165</v>
      </c>
      <c r="P7" t="s">
        <v>43</v>
      </c>
      <c r="T7" t="s">
        <v>57</v>
      </c>
      <c r="AD7" t="s">
        <v>165</v>
      </c>
      <c r="AF7" t="s">
        <v>167</v>
      </c>
      <c r="AH7" t="s">
        <v>171</v>
      </c>
      <c r="AJ7" t="s">
        <v>175</v>
      </c>
      <c r="AL7" t="s">
        <v>182</v>
      </c>
      <c r="AR7" t="s">
        <v>44</v>
      </c>
      <c r="AT7" t="s">
        <v>52</v>
      </c>
      <c r="AV7" t="s">
        <v>58</v>
      </c>
      <c r="AX7" t="s">
        <v>63</v>
      </c>
      <c r="BF7" t="s">
        <v>166</v>
      </c>
      <c r="BH7" t="s">
        <v>168</v>
      </c>
      <c r="BJ7" t="s">
        <v>172</v>
      </c>
      <c r="BR7" t="s">
        <v>139</v>
      </c>
      <c r="BT7" t="s">
        <v>51</v>
      </c>
      <c r="BV7" t="s">
        <v>53</v>
      </c>
    </row>
    <row r="8" spans="2:86" ht="15">
      <c r="B8" t="s">
        <v>167</v>
      </c>
      <c r="R8" t="s">
        <v>57</v>
      </c>
      <c r="AB8" t="s">
        <v>165</v>
      </c>
      <c r="AD8" t="s">
        <v>167</v>
      </c>
      <c r="AF8" t="s">
        <v>171</v>
      </c>
      <c r="AH8" t="s">
        <v>175</v>
      </c>
      <c r="AJ8" t="s">
        <v>182</v>
      </c>
      <c r="AL8" t="s">
        <v>189</v>
      </c>
      <c r="AP8" t="s">
        <v>44</v>
      </c>
      <c r="AR8" t="s">
        <v>52</v>
      </c>
      <c r="AT8" t="s">
        <v>58</v>
      </c>
      <c r="AV8" t="s">
        <v>63</v>
      </c>
      <c r="AX8" t="s">
        <v>68</v>
      </c>
      <c r="BD8" t="s">
        <v>166</v>
      </c>
      <c r="BF8" t="s">
        <v>168</v>
      </c>
      <c r="BH8" t="s">
        <v>172</v>
      </c>
      <c r="BJ8" t="s">
        <v>176</v>
      </c>
      <c r="BP8" t="s">
        <v>139</v>
      </c>
      <c r="BR8" t="s">
        <v>51</v>
      </c>
      <c r="BT8" t="s">
        <v>53</v>
      </c>
      <c r="BU8" t="s">
        <v>55</v>
      </c>
      <c r="BV8" t="s">
        <v>59</v>
      </c>
      <c r="CH8" t="s">
        <v>169</v>
      </c>
    </row>
    <row r="9" spans="2:86" ht="15">
      <c r="B9" t="s">
        <v>171</v>
      </c>
      <c r="P9" t="s">
        <v>57</v>
      </c>
      <c r="AB9" t="s">
        <v>167</v>
      </c>
      <c r="AD9" t="s">
        <v>171</v>
      </c>
      <c r="AF9" t="s">
        <v>175</v>
      </c>
      <c r="AH9" t="s">
        <v>182</v>
      </c>
      <c r="AJ9" t="s">
        <v>189</v>
      </c>
      <c r="AN9" t="s">
        <v>44</v>
      </c>
      <c r="AP9" t="s">
        <v>52</v>
      </c>
      <c r="AR9" t="s">
        <v>58</v>
      </c>
      <c r="AT9" t="s">
        <v>63</v>
      </c>
      <c r="AV9" t="s">
        <v>68</v>
      </c>
      <c r="AX9" t="s">
        <v>75</v>
      </c>
      <c r="BB9" t="s">
        <v>166</v>
      </c>
      <c r="BD9" t="s">
        <v>168</v>
      </c>
      <c r="BF9" t="s">
        <v>172</v>
      </c>
      <c r="BH9" t="s">
        <v>176</v>
      </c>
      <c r="BJ9" t="s">
        <v>179</v>
      </c>
      <c r="BN9" t="s">
        <v>139</v>
      </c>
      <c r="BP9" t="s">
        <v>51</v>
      </c>
      <c r="BR9" t="s">
        <v>53</v>
      </c>
      <c r="BS9" t="s">
        <v>55</v>
      </c>
      <c r="BT9" t="s">
        <v>59</v>
      </c>
      <c r="BU9" t="s">
        <v>61</v>
      </c>
      <c r="BV9" t="s">
        <v>64</v>
      </c>
      <c r="CF9" t="s">
        <v>169</v>
      </c>
      <c r="CG9" t="s">
        <v>170</v>
      </c>
      <c r="CH9" t="s">
        <v>173</v>
      </c>
    </row>
    <row r="10" spans="2:86" ht="15">
      <c r="B10" t="s">
        <v>175</v>
      </c>
      <c r="AB10" t="s">
        <v>171</v>
      </c>
      <c r="AD10" t="s">
        <v>175</v>
      </c>
      <c r="AF10" t="s">
        <v>182</v>
      </c>
      <c r="AH10" t="s">
        <v>189</v>
      </c>
      <c r="AN10" t="s">
        <v>52</v>
      </c>
      <c r="AP10" t="s">
        <v>58</v>
      </c>
      <c r="AR10" t="s">
        <v>63</v>
      </c>
      <c r="AT10" t="s">
        <v>68</v>
      </c>
      <c r="AV10" t="s">
        <v>75</v>
      </c>
      <c r="AX10" t="s">
        <v>84</v>
      </c>
      <c r="AZ10" t="s">
        <v>166</v>
      </c>
      <c r="BB10" t="s">
        <v>168</v>
      </c>
      <c r="BD10" t="s">
        <v>172</v>
      </c>
      <c r="BF10" t="s">
        <v>176</v>
      </c>
      <c r="BH10" t="s">
        <v>179</v>
      </c>
      <c r="BJ10" t="s">
        <v>185</v>
      </c>
      <c r="BL10" t="s">
        <v>139</v>
      </c>
      <c r="BN10" t="s">
        <v>51</v>
      </c>
      <c r="BP10" t="s">
        <v>53</v>
      </c>
      <c r="BQ10" t="s">
        <v>55</v>
      </c>
      <c r="BR10" t="s">
        <v>59</v>
      </c>
      <c r="BS10" t="s">
        <v>61</v>
      </c>
      <c r="BT10" t="s">
        <v>64</v>
      </c>
      <c r="BU10" t="s">
        <v>66</v>
      </c>
      <c r="BV10" t="s">
        <v>69</v>
      </c>
      <c r="CD10" t="s">
        <v>169</v>
      </c>
      <c r="CE10" t="s">
        <v>170</v>
      </c>
      <c r="CF10" t="s">
        <v>173</v>
      </c>
      <c r="CG10" t="s">
        <v>174</v>
      </c>
      <c r="CH10" t="s">
        <v>177</v>
      </c>
    </row>
    <row r="11" spans="2:86" ht="15">
      <c r="B11" t="s">
        <v>182</v>
      </c>
      <c r="AB11" t="s">
        <v>175</v>
      </c>
      <c r="AD11" t="s">
        <v>182</v>
      </c>
      <c r="AF11" t="s">
        <v>189</v>
      </c>
      <c r="AN11" t="s">
        <v>58</v>
      </c>
      <c r="AP11" t="s">
        <v>63</v>
      </c>
      <c r="AR11" t="s">
        <v>68</v>
      </c>
      <c r="AT11" t="s">
        <v>75</v>
      </c>
      <c r="AV11" t="s">
        <v>84</v>
      </c>
      <c r="AX11" t="s">
        <v>93</v>
      </c>
      <c r="AZ11" t="s">
        <v>168</v>
      </c>
      <c r="BB11" t="s">
        <v>172</v>
      </c>
      <c r="BD11" t="s">
        <v>176</v>
      </c>
      <c r="BF11" t="s">
        <v>179</v>
      </c>
      <c r="BH11" t="s">
        <v>185</v>
      </c>
      <c r="BJ11" t="s">
        <v>193</v>
      </c>
      <c r="BL11" t="s">
        <v>51</v>
      </c>
      <c r="BN11" t="s">
        <v>53</v>
      </c>
      <c r="BO11" t="s">
        <v>55</v>
      </c>
      <c r="BP11" t="s">
        <v>59</v>
      </c>
      <c r="BQ11" t="s">
        <v>61</v>
      </c>
      <c r="BR11" t="s">
        <v>64</v>
      </c>
      <c r="BS11" t="s">
        <v>66</v>
      </c>
      <c r="BT11" t="s">
        <v>69</v>
      </c>
      <c r="BU11" t="s">
        <v>72</v>
      </c>
      <c r="BV11" t="s">
        <v>76</v>
      </c>
      <c r="CB11" t="s">
        <v>169</v>
      </c>
      <c r="CC11" t="s">
        <v>170</v>
      </c>
      <c r="CD11" t="s">
        <v>173</v>
      </c>
      <c r="CE11" t="s">
        <v>174</v>
      </c>
      <c r="CF11" t="s">
        <v>177</v>
      </c>
      <c r="CG11" t="s">
        <v>180</v>
      </c>
      <c r="CH11" t="s">
        <v>183</v>
      </c>
    </row>
    <row r="12" spans="2:86" ht="15">
      <c r="B12" t="s">
        <v>189</v>
      </c>
      <c r="AB12" t="s">
        <v>182</v>
      </c>
      <c r="AD12" t="s">
        <v>189</v>
      </c>
      <c r="AN12" t="s">
        <v>63</v>
      </c>
      <c r="AP12" t="s">
        <v>68</v>
      </c>
      <c r="AR12" t="s">
        <v>75</v>
      </c>
      <c r="AT12" t="s">
        <v>84</v>
      </c>
      <c r="AV12" t="s">
        <v>93</v>
      </c>
      <c r="AZ12" t="s">
        <v>172</v>
      </c>
      <c r="BB12" t="s">
        <v>176</v>
      </c>
      <c r="BD12" t="s">
        <v>179</v>
      </c>
      <c r="BF12" t="s">
        <v>185</v>
      </c>
      <c r="BH12" t="s">
        <v>193</v>
      </c>
      <c r="BJ12" t="s">
        <v>200</v>
      </c>
      <c r="BL12" t="s">
        <v>53</v>
      </c>
      <c r="BM12" t="s">
        <v>55</v>
      </c>
      <c r="BN12" t="s">
        <v>59</v>
      </c>
      <c r="BO12" t="s">
        <v>61</v>
      </c>
      <c r="BP12" t="s">
        <v>64</v>
      </c>
      <c r="BQ12" t="s">
        <v>66</v>
      </c>
      <c r="BR12" t="s">
        <v>69</v>
      </c>
      <c r="BS12" t="s">
        <v>72</v>
      </c>
      <c r="BT12" t="s">
        <v>76</v>
      </c>
      <c r="BU12" t="s">
        <v>80</v>
      </c>
      <c r="BV12" t="s">
        <v>85</v>
      </c>
      <c r="BZ12" t="s">
        <v>169</v>
      </c>
      <c r="CA12" t="s">
        <v>170</v>
      </c>
      <c r="CB12" t="s">
        <v>173</v>
      </c>
      <c r="CC12" t="s">
        <v>174</v>
      </c>
      <c r="CD12" t="s">
        <v>177</v>
      </c>
      <c r="CE12" t="s">
        <v>180</v>
      </c>
      <c r="CF12" t="s">
        <v>183</v>
      </c>
      <c r="CG12" t="s">
        <v>186</v>
      </c>
      <c r="CH12" t="s">
        <v>190</v>
      </c>
    </row>
    <row r="13" spans="2:74" ht="15">
      <c r="B13" t="s">
        <v>44</v>
      </c>
      <c r="F13" t="s">
        <v>57</v>
      </c>
      <c r="P13" t="s">
        <v>165</v>
      </c>
      <c r="R13" t="s">
        <v>167</v>
      </c>
      <c r="T13" t="s">
        <v>171</v>
      </c>
      <c r="V13" t="s">
        <v>175</v>
      </c>
      <c r="X13" t="s">
        <v>182</v>
      </c>
      <c r="Z13" t="s">
        <v>189</v>
      </c>
      <c r="AD13" t="s">
        <v>44</v>
      </c>
      <c r="AF13" t="s">
        <v>52</v>
      </c>
      <c r="AH13" t="s">
        <v>58</v>
      </c>
      <c r="AJ13" t="s">
        <v>63</v>
      </c>
      <c r="AL13" t="s">
        <v>68</v>
      </c>
      <c r="AR13" t="s">
        <v>166</v>
      </c>
      <c r="AT13" t="s">
        <v>168</v>
      </c>
      <c r="AV13" t="s">
        <v>172</v>
      </c>
      <c r="AX13" t="s">
        <v>176</v>
      </c>
      <c r="BD13" t="s">
        <v>139</v>
      </c>
      <c r="BF13" t="s">
        <v>51</v>
      </c>
      <c r="BH13" t="s">
        <v>53</v>
      </c>
      <c r="BI13" t="s">
        <v>55</v>
      </c>
      <c r="BJ13" t="s">
        <v>59</v>
      </c>
      <c r="BV13" t="s">
        <v>169</v>
      </c>
    </row>
    <row r="14" spans="2:86" ht="15">
      <c r="B14" t="s">
        <v>52</v>
      </c>
      <c r="D14" t="s">
        <v>57</v>
      </c>
      <c r="P14" t="s">
        <v>167</v>
      </c>
      <c r="R14" t="s">
        <v>171</v>
      </c>
      <c r="T14" t="s">
        <v>175</v>
      </c>
      <c r="V14" t="s">
        <v>182</v>
      </c>
      <c r="X14" t="s">
        <v>189</v>
      </c>
      <c r="AB14" t="s">
        <v>44</v>
      </c>
      <c r="AD14" t="s">
        <v>52</v>
      </c>
      <c r="AF14" t="s">
        <v>58</v>
      </c>
      <c r="AH14" t="s">
        <v>63</v>
      </c>
      <c r="AJ14" t="s">
        <v>68</v>
      </c>
      <c r="AL14" t="s">
        <v>75</v>
      </c>
      <c r="AP14" t="s">
        <v>166</v>
      </c>
      <c r="AR14" t="s">
        <v>168</v>
      </c>
      <c r="AT14" t="s">
        <v>172</v>
      </c>
      <c r="AV14" t="s">
        <v>176</v>
      </c>
      <c r="AX14" t="s">
        <v>179</v>
      </c>
      <c r="BB14" t="s">
        <v>139</v>
      </c>
      <c r="BD14" t="s">
        <v>51</v>
      </c>
      <c r="BF14" t="s">
        <v>53</v>
      </c>
      <c r="BG14" t="s">
        <v>55</v>
      </c>
      <c r="BH14" t="s">
        <v>59</v>
      </c>
      <c r="BI14" t="s">
        <v>61</v>
      </c>
      <c r="BJ14" t="s">
        <v>64</v>
      </c>
      <c r="BT14" t="s">
        <v>169</v>
      </c>
      <c r="BU14" t="s">
        <v>170</v>
      </c>
      <c r="BV14" t="s">
        <v>173</v>
      </c>
      <c r="CH14" t="s">
        <v>54</v>
      </c>
    </row>
    <row r="15" spans="2:86" ht="15">
      <c r="B15" t="s">
        <v>58</v>
      </c>
      <c r="P15" t="s">
        <v>171</v>
      </c>
      <c r="R15" t="s">
        <v>175</v>
      </c>
      <c r="T15" t="s">
        <v>182</v>
      </c>
      <c r="V15" t="s">
        <v>189</v>
      </c>
      <c r="AB15" t="s">
        <v>52</v>
      </c>
      <c r="AD15" t="s">
        <v>58</v>
      </c>
      <c r="AF15" t="s">
        <v>63</v>
      </c>
      <c r="AH15" t="s">
        <v>68</v>
      </c>
      <c r="AJ15" t="s">
        <v>75</v>
      </c>
      <c r="AL15" t="s">
        <v>84</v>
      </c>
      <c r="AN15" t="s">
        <v>166</v>
      </c>
      <c r="AP15" t="s">
        <v>168</v>
      </c>
      <c r="AR15" t="s">
        <v>172</v>
      </c>
      <c r="AT15" t="s">
        <v>176</v>
      </c>
      <c r="AV15" t="s">
        <v>179</v>
      </c>
      <c r="AX15" t="s">
        <v>185</v>
      </c>
      <c r="AZ15" t="s">
        <v>139</v>
      </c>
      <c r="BB15" t="s">
        <v>51</v>
      </c>
      <c r="BD15" t="s">
        <v>53</v>
      </c>
      <c r="BE15" t="s">
        <v>55</v>
      </c>
      <c r="BF15" t="s">
        <v>59</v>
      </c>
      <c r="BG15" t="s">
        <v>61</v>
      </c>
      <c r="BH15" t="s">
        <v>64</v>
      </c>
      <c r="BI15" t="s">
        <v>66</v>
      </c>
      <c r="BJ15" t="s">
        <v>69</v>
      </c>
      <c r="BR15" t="s">
        <v>169</v>
      </c>
      <c r="BS15" t="s">
        <v>170</v>
      </c>
      <c r="BT15" t="s">
        <v>173</v>
      </c>
      <c r="BU15" t="s">
        <v>174</v>
      </c>
      <c r="BV15" t="s">
        <v>177</v>
      </c>
      <c r="CF15" t="s">
        <v>54</v>
      </c>
      <c r="CG15" t="s">
        <v>56</v>
      </c>
      <c r="CH15" t="s">
        <v>60</v>
      </c>
    </row>
    <row r="16" spans="2:86" ht="15">
      <c r="B16" t="s">
        <v>63</v>
      </c>
      <c r="P16" t="s">
        <v>175</v>
      </c>
      <c r="R16" t="s">
        <v>182</v>
      </c>
      <c r="T16" t="s">
        <v>189</v>
      </c>
      <c r="AB16" t="s">
        <v>58</v>
      </c>
      <c r="AD16" t="s">
        <v>63</v>
      </c>
      <c r="AF16" t="s">
        <v>68</v>
      </c>
      <c r="AH16" t="s">
        <v>75</v>
      </c>
      <c r="AJ16" t="s">
        <v>84</v>
      </c>
      <c r="AL16" t="s">
        <v>93</v>
      </c>
      <c r="AN16" t="s">
        <v>168</v>
      </c>
      <c r="AP16" t="s">
        <v>172</v>
      </c>
      <c r="AR16" t="s">
        <v>176</v>
      </c>
      <c r="AT16" t="s">
        <v>179</v>
      </c>
      <c r="AV16" t="s">
        <v>185</v>
      </c>
      <c r="AX16" t="s">
        <v>193</v>
      </c>
      <c r="AZ16" t="s">
        <v>51</v>
      </c>
      <c r="BB16" t="s">
        <v>53</v>
      </c>
      <c r="BC16" t="s">
        <v>55</v>
      </c>
      <c r="BD16" t="s">
        <v>59</v>
      </c>
      <c r="BE16" t="s">
        <v>61</v>
      </c>
      <c r="BF16" t="s">
        <v>64</v>
      </c>
      <c r="BG16" t="s">
        <v>66</v>
      </c>
      <c r="BH16" t="s">
        <v>69</v>
      </c>
      <c r="BI16" t="s">
        <v>72</v>
      </c>
      <c r="BJ16" t="s">
        <v>76</v>
      </c>
      <c r="BP16" t="s">
        <v>169</v>
      </c>
      <c r="BQ16" t="s">
        <v>170</v>
      </c>
      <c r="BR16" t="s">
        <v>173</v>
      </c>
      <c r="BS16" t="s">
        <v>174</v>
      </c>
      <c r="BT16" t="s">
        <v>177</v>
      </c>
      <c r="BU16" t="s">
        <v>180</v>
      </c>
      <c r="BV16" t="s">
        <v>183</v>
      </c>
      <c r="CD16" t="s">
        <v>54</v>
      </c>
      <c r="CE16" t="s">
        <v>56</v>
      </c>
      <c r="CF16" t="s">
        <v>60</v>
      </c>
      <c r="CG16" t="s">
        <v>62</v>
      </c>
      <c r="CH16" t="s">
        <v>65</v>
      </c>
    </row>
    <row r="17" spans="2:86" ht="15">
      <c r="B17" t="s">
        <v>68</v>
      </c>
      <c r="P17" t="s">
        <v>182</v>
      </c>
      <c r="R17" t="s">
        <v>189</v>
      </c>
      <c r="AB17" t="s">
        <v>63</v>
      </c>
      <c r="AD17" t="s">
        <v>68</v>
      </c>
      <c r="AF17" t="s">
        <v>75</v>
      </c>
      <c r="AH17" t="s">
        <v>84</v>
      </c>
      <c r="AJ17" t="s">
        <v>93</v>
      </c>
      <c r="AN17" t="s">
        <v>172</v>
      </c>
      <c r="AP17" t="s">
        <v>176</v>
      </c>
      <c r="AR17" t="s">
        <v>179</v>
      </c>
      <c r="AT17" t="s">
        <v>185</v>
      </c>
      <c r="AV17" t="s">
        <v>193</v>
      </c>
      <c r="AX17" t="s">
        <v>200</v>
      </c>
      <c r="AZ17" t="s">
        <v>53</v>
      </c>
      <c r="BA17" t="s">
        <v>55</v>
      </c>
      <c r="BB17" t="s">
        <v>59</v>
      </c>
      <c r="BC17" t="s">
        <v>61</v>
      </c>
      <c r="BD17" t="s">
        <v>64</v>
      </c>
      <c r="BE17" t="s">
        <v>66</v>
      </c>
      <c r="BF17" t="s">
        <v>69</v>
      </c>
      <c r="BG17" t="s">
        <v>72</v>
      </c>
      <c r="BH17" t="s">
        <v>76</v>
      </c>
      <c r="BI17" t="s">
        <v>80</v>
      </c>
      <c r="BJ17" t="s">
        <v>85</v>
      </c>
      <c r="BN17" t="s">
        <v>169</v>
      </c>
      <c r="BO17" t="s">
        <v>170</v>
      </c>
      <c r="BP17" t="s">
        <v>173</v>
      </c>
      <c r="BQ17" t="s">
        <v>174</v>
      </c>
      <c r="BR17" t="s">
        <v>177</v>
      </c>
      <c r="BS17" t="s">
        <v>180</v>
      </c>
      <c r="BT17" t="s">
        <v>183</v>
      </c>
      <c r="BU17" t="s">
        <v>186</v>
      </c>
      <c r="BV17" t="s">
        <v>190</v>
      </c>
      <c r="CB17" t="s">
        <v>54</v>
      </c>
      <c r="CC17" t="s">
        <v>56</v>
      </c>
      <c r="CD17" t="s">
        <v>60</v>
      </c>
      <c r="CE17" t="s">
        <v>62</v>
      </c>
      <c r="CF17" t="s">
        <v>65</v>
      </c>
      <c r="CG17" t="s">
        <v>67</v>
      </c>
      <c r="CH17" t="s">
        <v>70</v>
      </c>
    </row>
    <row r="18" spans="2:86" ht="15">
      <c r="B18" t="s">
        <v>75</v>
      </c>
      <c r="P18" t="s">
        <v>189</v>
      </c>
      <c r="AB18" t="s">
        <v>68</v>
      </c>
      <c r="AD18" t="s">
        <v>75</v>
      </c>
      <c r="AF18" t="s">
        <v>84</v>
      </c>
      <c r="AH18" t="s">
        <v>93</v>
      </c>
      <c r="AN18" t="s">
        <v>176</v>
      </c>
      <c r="AP18" t="s">
        <v>179</v>
      </c>
      <c r="AR18" t="s">
        <v>185</v>
      </c>
      <c r="AT18" t="s">
        <v>193</v>
      </c>
      <c r="AV18" t="s">
        <v>200</v>
      </c>
      <c r="AY18" t="s">
        <v>55</v>
      </c>
      <c r="AZ18" t="s">
        <v>59</v>
      </c>
      <c r="BA18" t="s">
        <v>61</v>
      </c>
      <c r="BB18" t="s">
        <v>64</v>
      </c>
      <c r="BC18" t="s">
        <v>66</v>
      </c>
      <c r="BD18" t="s">
        <v>69</v>
      </c>
      <c r="BE18" t="s">
        <v>72</v>
      </c>
      <c r="BF18" t="s">
        <v>76</v>
      </c>
      <c r="BG18" t="s">
        <v>80</v>
      </c>
      <c r="BH18" t="s">
        <v>85</v>
      </c>
      <c r="BI18" t="s">
        <v>89</v>
      </c>
      <c r="BJ18" t="s">
        <v>94</v>
      </c>
      <c r="BL18" t="s">
        <v>169</v>
      </c>
      <c r="BM18" t="s">
        <v>170</v>
      </c>
      <c r="BN18" t="s">
        <v>173</v>
      </c>
      <c r="BO18" t="s">
        <v>174</v>
      </c>
      <c r="BP18" t="s">
        <v>177</v>
      </c>
      <c r="BQ18" t="s">
        <v>180</v>
      </c>
      <c r="BR18" t="s">
        <v>183</v>
      </c>
      <c r="BS18" t="s">
        <v>186</v>
      </c>
      <c r="BT18" t="s">
        <v>190</v>
      </c>
      <c r="BU18" t="s">
        <v>194</v>
      </c>
      <c r="BV18" t="s">
        <v>197</v>
      </c>
      <c r="BZ18" t="s">
        <v>54</v>
      </c>
      <c r="CA18" t="s">
        <v>56</v>
      </c>
      <c r="CB18" t="s">
        <v>60</v>
      </c>
      <c r="CC18" t="s">
        <v>62</v>
      </c>
      <c r="CD18" t="s">
        <v>65</v>
      </c>
      <c r="CE18" t="s">
        <v>67</v>
      </c>
      <c r="CF18" t="s">
        <v>70</v>
      </c>
      <c r="CG18" t="s">
        <v>73</v>
      </c>
      <c r="CH18" t="s">
        <v>77</v>
      </c>
    </row>
    <row r="19" spans="2:86" ht="15">
      <c r="B19" t="s">
        <v>84</v>
      </c>
      <c r="AB19" t="s">
        <v>75</v>
      </c>
      <c r="AD19" t="s">
        <v>84</v>
      </c>
      <c r="AF19" t="s">
        <v>93</v>
      </c>
      <c r="AN19" t="s">
        <v>179</v>
      </c>
      <c r="AP19" t="s">
        <v>185</v>
      </c>
      <c r="AR19" t="s">
        <v>193</v>
      </c>
      <c r="AT19" t="s">
        <v>200</v>
      </c>
      <c r="AY19" t="s">
        <v>61</v>
      </c>
      <c r="AZ19" t="s">
        <v>64</v>
      </c>
      <c r="BA19" t="s">
        <v>66</v>
      </c>
      <c r="BB19" t="s">
        <v>69</v>
      </c>
      <c r="BC19" t="s">
        <v>72</v>
      </c>
      <c r="BD19" t="s">
        <v>76</v>
      </c>
      <c r="BE19" t="s">
        <v>80</v>
      </c>
      <c r="BF19" t="s">
        <v>85</v>
      </c>
      <c r="BG19" t="s">
        <v>89</v>
      </c>
      <c r="BH19" t="s">
        <v>94</v>
      </c>
      <c r="BI19" t="s">
        <v>98</v>
      </c>
      <c r="BJ19" t="s">
        <v>102</v>
      </c>
      <c r="BK19" t="s">
        <v>170</v>
      </c>
      <c r="BL19" t="s">
        <v>173</v>
      </c>
      <c r="BM19" t="s">
        <v>174</v>
      </c>
      <c r="BN19" t="s">
        <v>177</v>
      </c>
      <c r="BO19" t="s">
        <v>180</v>
      </c>
      <c r="BP19" t="s">
        <v>183</v>
      </c>
      <c r="BQ19" t="s">
        <v>186</v>
      </c>
      <c r="BR19" t="s">
        <v>190</v>
      </c>
      <c r="BS19" t="s">
        <v>194</v>
      </c>
      <c r="BT19" t="s">
        <v>197</v>
      </c>
      <c r="BU19" t="s">
        <v>201</v>
      </c>
      <c r="BV19" t="s">
        <v>12</v>
      </c>
      <c r="BX19" t="s">
        <v>54</v>
      </c>
      <c r="BY19" t="s">
        <v>56</v>
      </c>
      <c r="BZ19" t="s">
        <v>60</v>
      </c>
      <c r="CA19" t="s">
        <v>62</v>
      </c>
      <c r="CB19" t="s">
        <v>65</v>
      </c>
      <c r="CC19" t="s">
        <v>67</v>
      </c>
      <c r="CD19" t="s">
        <v>70</v>
      </c>
      <c r="CE19" t="s">
        <v>73</v>
      </c>
      <c r="CF19" t="s">
        <v>77</v>
      </c>
      <c r="CG19" t="s">
        <v>81</v>
      </c>
      <c r="CH19" t="s">
        <v>86</v>
      </c>
    </row>
    <row r="20" spans="2:86" ht="15">
      <c r="B20" t="s">
        <v>93</v>
      </c>
      <c r="AB20" t="s">
        <v>84</v>
      </c>
      <c r="AD20" t="s">
        <v>93</v>
      </c>
      <c r="AN20" t="s">
        <v>185</v>
      </c>
      <c r="AP20" t="s">
        <v>193</v>
      </c>
      <c r="AR20" t="s">
        <v>200</v>
      </c>
      <c r="AY20" t="s">
        <v>66</v>
      </c>
      <c r="AZ20" t="s">
        <v>69</v>
      </c>
      <c r="BA20" t="s">
        <v>72</v>
      </c>
      <c r="BB20" t="s">
        <v>76</v>
      </c>
      <c r="BC20" t="s">
        <v>80</v>
      </c>
      <c r="BD20" t="s">
        <v>85</v>
      </c>
      <c r="BE20" t="s">
        <v>89</v>
      </c>
      <c r="BF20" t="s">
        <v>94</v>
      </c>
      <c r="BG20" t="s">
        <v>98</v>
      </c>
      <c r="BH20" t="s">
        <v>102</v>
      </c>
      <c r="BK20" t="s">
        <v>174</v>
      </c>
      <c r="BL20" t="s">
        <v>177</v>
      </c>
      <c r="BM20" t="s">
        <v>180</v>
      </c>
      <c r="BN20" t="s">
        <v>183</v>
      </c>
      <c r="BO20" t="s">
        <v>186</v>
      </c>
      <c r="BP20" t="s">
        <v>190</v>
      </c>
      <c r="BQ20" t="s">
        <v>194</v>
      </c>
      <c r="BR20" t="s">
        <v>197</v>
      </c>
      <c r="BS20" t="s">
        <v>201</v>
      </c>
      <c r="BT20" t="s">
        <v>12</v>
      </c>
      <c r="BU20" t="s">
        <v>16</v>
      </c>
      <c r="BV20" t="s">
        <v>20</v>
      </c>
      <c r="BX20" t="s">
        <v>60</v>
      </c>
      <c r="BY20" t="s">
        <v>62</v>
      </c>
      <c r="BZ20" t="s">
        <v>65</v>
      </c>
      <c r="CA20" t="s">
        <v>67</v>
      </c>
      <c r="CB20" t="s">
        <v>70</v>
      </c>
      <c r="CC20" t="s">
        <v>73</v>
      </c>
      <c r="CD20" t="s">
        <v>77</v>
      </c>
      <c r="CE20" t="s">
        <v>81</v>
      </c>
      <c r="CF20" t="s">
        <v>86</v>
      </c>
      <c r="CG20" t="s">
        <v>90</v>
      </c>
      <c r="CH20" t="s">
        <v>95</v>
      </c>
    </row>
    <row r="21" spans="2:74" ht="15">
      <c r="B21" t="s">
        <v>166</v>
      </c>
      <c r="D21" t="s">
        <v>167</v>
      </c>
      <c r="F21" t="s">
        <v>171</v>
      </c>
      <c r="H21" t="s">
        <v>175</v>
      </c>
      <c r="J21" t="s">
        <v>182</v>
      </c>
      <c r="L21" t="s">
        <v>189</v>
      </c>
      <c r="P21" t="s">
        <v>44</v>
      </c>
      <c r="R21" t="s">
        <v>52</v>
      </c>
      <c r="T21" t="s">
        <v>58</v>
      </c>
      <c r="V21" t="s">
        <v>63</v>
      </c>
      <c r="X21" t="s">
        <v>68</v>
      </c>
      <c r="Z21" t="s">
        <v>75</v>
      </c>
      <c r="AD21" t="s">
        <v>166</v>
      </c>
      <c r="AF21" t="s">
        <v>168</v>
      </c>
      <c r="AH21" t="s">
        <v>172</v>
      </c>
      <c r="AJ21" t="s">
        <v>176</v>
      </c>
      <c r="AL21" t="s">
        <v>179</v>
      </c>
      <c r="AP21" t="s">
        <v>139</v>
      </c>
      <c r="AR21" t="s">
        <v>51</v>
      </c>
      <c r="AT21" t="s">
        <v>53</v>
      </c>
      <c r="AU21" t="s">
        <v>55</v>
      </c>
      <c r="AV21" t="s">
        <v>59</v>
      </c>
      <c r="AW21" t="s">
        <v>61</v>
      </c>
      <c r="AX21" t="s">
        <v>64</v>
      </c>
      <c r="BH21" t="s">
        <v>169</v>
      </c>
      <c r="BI21" t="s">
        <v>170</v>
      </c>
      <c r="BJ21" t="s">
        <v>173</v>
      </c>
      <c r="BV21" t="s">
        <v>54</v>
      </c>
    </row>
    <row r="22" spans="2:74" ht="15">
      <c r="B22" t="s">
        <v>168</v>
      </c>
      <c r="D22" t="s">
        <v>171</v>
      </c>
      <c r="F22" t="s">
        <v>175</v>
      </c>
      <c r="H22" t="s">
        <v>182</v>
      </c>
      <c r="J22" t="s">
        <v>189</v>
      </c>
      <c r="P22" t="s">
        <v>52</v>
      </c>
      <c r="R22" t="s">
        <v>58</v>
      </c>
      <c r="T22" t="s">
        <v>63</v>
      </c>
      <c r="V22" t="s">
        <v>68</v>
      </c>
      <c r="X22" t="s">
        <v>75</v>
      </c>
      <c r="Z22" t="s">
        <v>84</v>
      </c>
      <c r="AB22" t="s">
        <v>166</v>
      </c>
      <c r="AD22" t="s">
        <v>168</v>
      </c>
      <c r="AF22" t="s">
        <v>172</v>
      </c>
      <c r="AH22" t="s">
        <v>176</v>
      </c>
      <c r="AJ22" t="s">
        <v>179</v>
      </c>
      <c r="AL22" t="s">
        <v>185</v>
      </c>
      <c r="AN22" t="s">
        <v>139</v>
      </c>
      <c r="AP22" t="s">
        <v>51</v>
      </c>
      <c r="AR22" t="s">
        <v>53</v>
      </c>
      <c r="AS22" t="s">
        <v>55</v>
      </c>
      <c r="AT22" t="s">
        <v>59</v>
      </c>
      <c r="AU22" t="s">
        <v>61</v>
      </c>
      <c r="AV22" t="s">
        <v>64</v>
      </c>
      <c r="AW22" t="s">
        <v>66</v>
      </c>
      <c r="AX22" t="s">
        <v>69</v>
      </c>
      <c r="BF22" t="s">
        <v>169</v>
      </c>
      <c r="BG22" t="s">
        <v>170</v>
      </c>
      <c r="BH22" t="s">
        <v>173</v>
      </c>
      <c r="BI22" t="s">
        <v>174</v>
      </c>
      <c r="BJ22" t="s">
        <v>177</v>
      </c>
      <c r="BT22" t="s">
        <v>54</v>
      </c>
      <c r="BU22" t="s">
        <v>56</v>
      </c>
      <c r="BV22" t="s">
        <v>60</v>
      </c>
    </row>
    <row r="23" spans="2:74" ht="15">
      <c r="B23" t="s">
        <v>172</v>
      </c>
      <c r="D23" t="s">
        <v>175</v>
      </c>
      <c r="F23" t="s">
        <v>182</v>
      </c>
      <c r="H23" t="s">
        <v>189</v>
      </c>
      <c r="P23" t="s">
        <v>58</v>
      </c>
      <c r="R23" t="s">
        <v>63</v>
      </c>
      <c r="T23" t="s">
        <v>68</v>
      </c>
      <c r="V23" t="s">
        <v>75</v>
      </c>
      <c r="X23" t="s">
        <v>84</v>
      </c>
      <c r="Z23" t="s">
        <v>93</v>
      </c>
      <c r="AB23" t="s">
        <v>168</v>
      </c>
      <c r="AD23" t="s">
        <v>172</v>
      </c>
      <c r="AF23" t="s">
        <v>176</v>
      </c>
      <c r="AH23" t="s">
        <v>179</v>
      </c>
      <c r="AJ23" t="s">
        <v>185</v>
      </c>
      <c r="AL23" t="s">
        <v>193</v>
      </c>
      <c r="AN23" t="s">
        <v>51</v>
      </c>
      <c r="AP23" t="s">
        <v>53</v>
      </c>
      <c r="AQ23" t="s">
        <v>55</v>
      </c>
      <c r="AR23" t="s">
        <v>59</v>
      </c>
      <c r="AS23" t="s">
        <v>61</v>
      </c>
      <c r="AT23" t="s">
        <v>64</v>
      </c>
      <c r="AU23" t="s">
        <v>66</v>
      </c>
      <c r="AV23" t="s">
        <v>69</v>
      </c>
      <c r="AW23" t="s">
        <v>72</v>
      </c>
      <c r="AX23" t="s">
        <v>76</v>
      </c>
      <c r="BD23" t="s">
        <v>169</v>
      </c>
      <c r="BE23" t="s">
        <v>170</v>
      </c>
      <c r="BF23" t="s">
        <v>173</v>
      </c>
      <c r="BG23" t="s">
        <v>174</v>
      </c>
      <c r="BH23" t="s">
        <v>177</v>
      </c>
      <c r="BI23" t="s">
        <v>180</v>
      </c>
      <c r="BJ23" t="s">
        <v>183</v>
      </c>
      <c r="BR23" t="s">
        <v>54</v>
      </c>
      <c r="BS23" t="s">
        <v>56</v>
      </c>
      <c r="BT23" t="s">
        <v>60</v>
      </c>
      <c r="BU23" t="s">
        <v>62</v>
      </c>
      <c r="BV23" t="s">
        <v>65</v>
      </c>
    </row>
    <row r="24" spans="2:86" ht="15">
      <c r="B24" t="s">
        <v>176</v>
      </c>
      <c r="D24" t="s">
        <v>182</v>
      </c>
      <c r="F24" t="s">
        <v>189</v>
      </c>
      <c r="P24" t="s">
        <v>63</v>
      </c>
      <c r="R24" t="s">
        <v>68</v>
      </c>
      <c r="T24" t="s">
        <v>75</v>
      </c>
      <c r="V24" t="s">
        <v>84</v>
      </c>
      <c r="X24" t="s">
        <v>93</v>
      </c>
      <c r="AB24" t="s">
        <v>172</v>
      </c>
      <c r="AD24" t="s">
        <v>176</v>
      </c>
      <c r="AF24" t="s">
        <v>179</v>
      </c>
      <c r="AH24" t="s">
        <v>185</v>
      </c>
      <c r="AJ24" t="s">
        <v>193</v>
      </c>
      <c r="AL24" t="s">
        <v>200</v>
      </c>
      <c r="AN24" t="s">
        <v>53</v>
      </c>
      <c r="AO24" t="s">
        <v>55</v>
      </c>
      <c r="AP24" t="s">
        <v>59</v>
      </c>
      <c r="AQ24" t="s">
        <v>61</v>
      </c>
      <c r="AR24" t="s">
        <v>64</v>
      </c>
      <c r="AS24" t="s">
        <v>66</v>
      </c>
      <c r="AT24" t="s">
        <v>69</v>
      </c>
      <c r="AU24" t="s">
        <v>72</v>
      </c>
      <c r="AV24" t="s">
        <v>76</v>
      </c>
      <c r="AW24" t="s">
        <v>80</v>
      </c>
      <c r="AX24" t="s">
        <v>85</v>
      </c>
      <c r="BB24" t="s">
        <v>169</v>
      </c>
      <c r="BC24" t="s">
        <v>170</v>
      </c>
      <c r="BD24" t="s">
        <v>173</v>
      </c>
      <c r="BE24" t="s">
        <v>174</v>
      </c>
      <c r="BF24" t="s">
        <v>177</v>
      </c>
      <c r="BG24" t="s">
        <v>180</v>
      </c>
      <c r="BH24" t="s">
        <v>183</v>
      </c>
      <c r="BI24" t="s">
        <v>186</v>
      </c>
      <c r="BJ24" t="s">
        <v>190</v>
      </c>
      <c r="BP24" t="s">
        <v>54</v>
      </c>
      <c r="BQ24" t="s">
        <v>56</v>
      </c>
      <c r="BR24" t="s">
        <v>60</v>
      </c>
      <c r="BS24" t="s">
        <v>62</v>
      </c>
      <c r="BT24" t="s">
        <v>65</v>
      </c>
      <c r="BU24" t="s">
        <v>67</v>
      </c>
      <c r="BV24" t="s">
        <v>70</v>
      </c>
      <c r="CH24" t="s">
        <v>178</v>
      </c>
    </row>
    <row r="25" spans="2:86" ht="15">
      <c r="B25" t="s">
        <v>179</v>
      </c>
      <c r="D25" t="s">
        <v>189</v>
      </c>
      <c r="P25" t="s">
        <v>68</v>
      </c>
      <c r="R25" t="s">
        <v>75</v>
      </c>
      <c r="T25" t="s">
        <v>84</v>
      </c>
      <c r="V25" t="s">
        <v>93</v>
      </c>
      <c r="AB25" t="s">
        <v>176</v>
      </c>
      <c r="AD25" t="s">
        <v>179</v>
      </c>
      <c r="AF25" t="s">
        <v>185</v>
      </c>
      <c r="AH25" t="s">
        <v>193</v>
      </c>
      <c r="AJ25" t="s">
        <v>200</v>
      </c>
      <c r="AN25" t="s">
        <v>59</v>
      </c>
      <c r="AO25" t="s">
        <v>61</v>
      </c>
      <c r="AP25" t="s">
        <v>64</v>
      </c>
      <c r="AQ25" t="s">
        <v>66</v>
      </c>
      <c r="AR25" t="s">
        <v>69</v>
      </c>
      <c r="AS25" t="s">
        <v>72</v>
      </c>
      <c r="AT25" t="s">
        <v>76</v>
      </c>
      <c r="AU25" t="s">
        <v>80</v>
      </c>
      <c r="AV25" t="s">
        <v>85</v>
      </c>
      <c r="AW25" t="s">
        <v>89</v>
      </c>
      <c r="AX25" t="s">
        <v>94</v>
      </c>
      <c r="AZ25" t="s">
        <v>169</v>
      </c>
      <c r="BA25" t="s">
        <v>170</v>
      </c>
      <c r="BB25" t="s">
        <v>173</v>
      </c>
      <c r="BC25" t="s">
        <v>174</v>
      </c>
      <c r="BD25" t="s">
        <v>177</v>
      </c>
      <c r="BE25" t="s">
        <v>180</v>
      </c>
      <c r="BF25" t="s">
        <v>183</v>
      </c>
      <c r="BG25" t="s">
        <v>186</v>
      </c>
      <c r="BH25" t="s">
        <v>190</v>
      </c>
      <c r="BI25" t="s">
        <v>194</v>
      </c>
      <c r="BJ25" t="s">
        <v>197</v>
      </c>
      <c r="BN25" t="s">
        <v>54</v>
      </c>
      <c r="BO25" t="s">
        <v>56</v>
      </c>
      <c r="BP25" t="s">
        <v>60</v>
      </c>
      <c r="BQ25" t="s">
        <v>62</v>
      </c>
      <c r="BR25" t="s">
        <v>65</v>
      </c>
      <c r="BS25" t="s">
        <v>67</v>
      </c>
      <c r="BT25" t="s">
        <v>70</v>
      </c>
      <c r="BU25" t="s">
        <v>73</v>
      </c>
      <c r="BV25" t="s">
        <v>77</v>
      </c>
      <c r="CF25" t="s">
        <v>178</v>
      </c>
      <c r="CG25" t="s">
        <v>181</v>
      </c>
      <c r="CH25" t="s">
        <v>184</v>
      </c>
    </row>
    <row r="26" spans="2:86" ht="15">
      <c r="B26" t="s">
        <v>185</v>
      </c>
      <c r="P26" t="s">
        <v>75</v>
      </c>
      <c r="R26" t="s">
        <v>84</v>
      </c>
      <c r="T26" t="s">
        <v>93</v>
      </c>
      <c r="AB26" t="s">
        <v>179</v>
      </c>
      <c r="AD26" t="s">
        <v>185</v>
      </c>
      <c r="AF26" t="s">
        <v>193</v>
      </c>
      <c r="AH26" t="s">
        <v>200</v>
      </c>
      <c r="AN26" t="s">
        <v>64</v>
      </c>
      <c r="AO26" t="s">
        <v>66</v>
      </c>
      <c r="AP26" t="s">
        <v>69</v>
      </c>
      <c r="AQ26" t="s">
        <v>72</v>
      </c>
      <c r="AR26" t="s">
        <v>76</v>
      </c>
      <c r="AS26" t="s">
        <v>80</v>
      </c>
      <c r="AT26" t="s">
        <v>85</v>
      </c>
      <c r="AU26" t="s">
        <v>89</v>
      </c>
      <c r="AV26" t="s">
        <v>94</v>
      </c>
      <c r="AW26" t="s">
        <v>98</v>
      </c>
      <c r="AX26" t="s">
        <v>102</v>
      </c>
      <c r="AY26" t="s">
        <v>170</v>
      </c>
      <c r="AZ26" t="s">
        <v>173</v>
      </c>
      <c r="BA26" t="s">
        <v>174</v>
      </c>
      <c r="BB26" t="s">
        <v>177</v>
      </c>
      <c r="BC26" t="s">
        <v>180</v>
      </c>
      <c r="BD26" t="s">
        <v>183</v>
      </c>
      <c r="BE26" t="s">
        <v>186</v>
      </c>
      <c r="BF26" t="s">
        <v>190</v>
      </c>
      <c r="BG26" t="s">
        <v>194</v>
      </c>
      <c r="BH26" t="s">
        <v>197</v>
      </c>
      <c r="BI26" t="s">
        <v>201</v>
      </c>
      <c r="BJ26" t="s">
        <v>12</v>
      </c>
      <c r="BL26" t="s">
        <v>54</v>
      </c>
      <c r="BM26" t="s">
        <v>56</v>
      </c>
      <c r="BN26" t="s">
        <v>60</v>
      </c>
      <c r="BO26" t="s">
        <v>62</v>
      </c>
      <c r="BP26" t="s">
        <v>65</v>
      </c>
      <c r="BQ26" t="s">
        <v>67</v>
      </c>
      <c r="BR26" t="s">
        <v>70</v>
      </c>
      <c r="BS26" t="s">
        <v>73</v>
      </c>
      <c r="BT26" t="s">
        <v>77</v>
      </c>
      <c r="BU26" t="s">
        <v>81</v>
      </c>
      <c r="BV26" t="s">
        <v>86</v>
      </c>
      <c r="CD26" t="s">
        <v>178</v>
      </c>
      <c r="CE26" t="s">
        <v>181</v>
      </c>
      <c r="CF26" t="s">
        <v>184</v>
      </c>
      <c r="CG26" t="s">
        <v>187</v>
      </c>
      <c r="CH26" t="s">
        <v>191</v>
      </c>
    </row>
    <row r="27" spans="2:86" ht="15">
      <c r="B27" t="s">
        <v>193</v>
      </c>
      <c r="P27" t="s">
        <v>84</v>
      </c>
      <c r="R27" t="s">
        <v>93</v>
      </c>
      <c r="AB27" t="s">
        <v>185</v>
      </c>
      <c r="AD27" t="s">
        <v>193</v>
      </c>
      <c r="AF27" t="s">
        <v>200</v>
      </c>
      <c r="AN27" t="s">
        <v>69</v>
      </c>
      <c r="AO27" t="s">
        <v>72</v>
      </c>
      <c r="AP27" t="s">
        <v>76</v>
      </c>
      <c r="AQ27" t="s">
        <v>80</v>
      </c>
      <c r="AR27" t="s">
        <v>85</v>
      </c>
      <c r="AS27" t="s">
        <v>89</v>
      </c>
      <c r="AT27" t="s">
        <v>94</v>
      </c>
      <c r="AU27" t="s">
        <v>98</v>
      </c>
      <c r="AV27" t="s">
        <v>102</v>
      </c>
      <c r="AY27" t="s">
        <v>174</v>
      </c>
      <c r="AZ27" t="s">
        <v>177</v>
      </c>
      <c r="BA27" t="s">
        <v>180</v>
      </c>
      <c r="BB27" t="s">
        <v>183</v>
      </c>
      <c r="BC27" t="s">
        <v>186</v>
      </c>
      <c r="BD27" t="s">
        <v>190</v>
      </c>
      <c r="BE27" t="s">
        <v>194</v>
      </c>
      <c r="BF27" t="s">
        <v>197</v>
      </c>
      <c r="BG27" t="s">
        <v>201</v>
      </c>
      <c r="BH27" t="s">
        <v>12</v>
      </c>
      <c r="BI27" t="s">
        <v>16</v>
      </c>
      <c r="BJ27" t="s">
        <v>20</v>
      </c>
      <c r="BK27" t="s">
        <v>56</v>
      </c>
      <c r="BL27" t="s">
        <v>60</v>
      </c>
      <c r="BM27" t="s">
        <v>62</v>
      </c>
      <c r="BN27" t="s">
        <v>65</v>
      </c>
      <c r="BO27" t="s">
        <v>67</v>
      </c>
      <c r="BP27" t="s">
        <v>70</v>
      </c>
      <c r="BQ27" t="s">
        <v>73</v>
      </c>
      <c r="BR27" t="s">
        <v>77</v>
      </c>
      <c r="BS27" t="s">
        <v>81</v>
      </c>
      <c r="BT27" t="s">
        <v>86</v>
      </c>
      <c r="BU27" t="s">
        <v>90</v>
      </c>
      <c r="BV27" t="s">
        <v>95</v>
      </c>
      <c r="CB27" t="s">
        <v>178</v>
      </c>
      <c r="CC27" t="s">
        <v>181</v>
      </c>
      <c r="CD27" t="s">
        <v>184</v>
      </c>
      <c r="CE27" t="s">
        <v>187</v>
      </c>
      <c r="CF27" t="s">
        <v>191</v>
      </c>
      <c r="CG27" t="s">
        <v>195</v>
      </c>
      <c r="CH27" t="s">
        <v>198</v>
      </c>
    </row>
    <row r="28" spans="2:86" ht="15">
      <c r="B28" t="s">
        <v>200</v>
      </c>
      <c r="P28" t="s">
        <v>93</v>
      </c>
      <c r="AB28" t="s">
        <v>193</v>
      </c>
      <c r="AD28" t="s">
        <v>200</v>
      </c>
      <c r="AN28" t="s">
        <v>76</v>
      </c>
      <c r="AO28" t="s">
        <v>80</v>
      </c>
      <c r="AP28" t="s">
        <v>85</v>
      </c>
      <c r="AQ28" t="s">
        <v>89</v>
      </c>
      <c r="AR28" t="s">
        <v>94</v>
      </c>
      <c r="AS28" t="s">
        <v>98</v>
      </c>
      <c r="AT28" t="s">
        <v>102</v>
      </c>
      <c r="AY28" t="s">
        <v>180</v>
      </c>
      <c r="AZ28" t="s">
        <v>183</v>
      </c>
      <c r="BA28" t="s">
        <v>186</v>
      </c>
      <c r="BB28" t="s">
        <v>190</v>
      </c>
      <c r="BC28" t="s">
        <v>194</v>
      </c>
      <c r="BD28" t="s">
        <v>197</v>
      </c>
      <c r="BE28" t="s">
        <v>201</v>
      </c>
      <c r="BF28" t="s">
        <v>12</v>
      </c>
      <c r="BG28" t="s">
        <v>16</v>
      </c>
      <c r="BH28" t="s">
        <v>20</v>
      </c>
      <c r="BK28" t="s">
        <v>62</v>
      </c>
      <c r="BL28" t="s">
        <v>65</v>
      </c>
      <c r="BM28" t="s">
        <v>67</v>
      </c>
      <c r="BN28" t="s">
        <v>70</v>
      </c>
      <c r="BO28" t="s">
        <v>73</v>
      </c>
      <c r="BP28" t="s">
        <v>77</v>
      </c>
      <c r="BQ28" t="s">
        <v>81</v>
      </c>
      <c r="BR28" t="s">
        <v>86</v>
      </c>
      <c r="BS28" t="s">
        <v>90</v>
      </c>
      <c r="BT28" t="s">
        <v>95</v>
      </c>
      <c r="BU28" t="s">
        <v>99</v>
      </c>
      <c r="BV28" t="s">
        <v>103</v>
      </c>
      <c r="BZ28" t="s">
        <v>178</v>
      </c>
      <c r="CA28" t="s">
        <v>181</v>
      </c>
      <c r="CB28" t="s">
        <v>184</v>
      </c>
      <c r="CC28" t="s">
        <v>187</v>
      </c>
      <c r="CD28" t="s">
        <v>191</v>
      </c>
      <c r="CE28" t="s">
        <v>195</v>
      </c>
      <c r="CF28" t="s">
        <v>198</v>
      </c>
      <c r="CG28" t="s">
        <v>202</v>
      </c>
      <c r="CH28" t="s">
        <v>13</v>
      </c>
    </row>
    <row r="29" spans="2:62" ht="15">
      <c r="B29" t="s">
        <v>139</v>
      </c>
      <c r="D29" t="s">
        <v>44</v>
      </c>
      <c r="F29" t="s">
        <v>52</v>
      </c>
      <c r="H29" t="s">
        <v>58</v>
      </c>
      <c r="J29" t="s">
        <v>63</v>
      </c>
      <c r="L29" t="s">
        <v>68</v>
      </c>
      <c r="N29" t="s">
        <v>75</v>
      </c>
      <c r="R29" t="s">
        <v>166</v>
      </c>
      <c r="T29" t="s">
        <v>168</v>
      </c>
      <c r="V29" t="s">
        <v>172</v>
      </c>
      <c r="X29" t="s">
        <v>176</v>
      </c>
      <c r="Z29" t="s">
        <v>179</v>
      </c>
      <c r="AD29" t="s">
        <v>139</v>
      </c>
      <c r="AF29" t="s">
        <v>51</v>
      </c>
      <c r="AH29" t="s">
        <v>53</v>
      </c>
      <c r="AI29" t="s">
        <v>55</v>
      </c>
      <c r="AJ29" t="s">
        <v>59</v>
      </c>
      <c r="AK29" t="s">
        <v>61</v>
      </c>
      <c r="AL29" t="s">
        <v>64</v>
      </c>
      <c r="AT29" t="s">
        <v>169</v>
      </c>
      <c r="AU29" t="s">
        <v>170</v>
      </c>
      <c r="AV29" t="s">
        <v>173</v>
      </c>
      <c r="AW29" t="s">
        <v>174</v>
      </c>
      <c r="AX29" t="s">
        <v>177</v>
      </c>
      <c r="BH29" t="s">
        <v>54</v>
      </c>
      <c r="BI29" t="s">
        <v>56</v>
      </c>
      <c r="BJ29" t="s">
        <v>60</v>
      </c>
    </row>
    <row r="30" spans="2:62" ht="15">
      <c r="B30" t="s">
        <v>51</v>
      </c>
      <c r="D30" t="s">
        <v>52</v>
      </c>
      <c r="F30" t="s">
        <v>58</v>
      </c>
      <c r="H30" t="s">
        <v>63</v>
      </c>
      <c r="J30" t="s">
        <v>68</v>
      </c>
      <c r="L30" t="s">
        <v>75</v>
      </c>
      <c r="N30" t="s">
        <v>84</v>
      </c>
      <c r="P30" t="s">
        <v>166</v>
      </c>
      <c r="R30" t="s">
        <v>168</v>
      </c>
      <c r="T30" t="s">
        <v>172</v>
      </c>
      <c r="V30" t="s">
        <v>176</v>
      </c>
      <c r="X30" t="s">
        <v>179</v>
      </c>
      <c r="Z30" t="s">
        <v>185</v>
      </c>
      <c r="AB30" t="s">
        <v>139</v>
      </c>
      <c r="AD30" t="s">
        <v>51</v>
      </c>
      <c r="AF30" t="s">
        <v>53</v>
      </c>
      <c r="AG30" t="s">
        <v>55</v>
      </c>
      <c r="AH30" t="s">
        <v>59</v>
      </c>
      <c r="AI30" t="s">
        <v>61</v>
      </c>
      <c r="AJ30" t="s">
        <v>64</v>
      </c>
      <c r="AK30" t="s">
        <v>66</v>
      </c>
      <c r="AL30" t="s">
        <v>69</v>
      </c>
      <c r="AS30" t="s">
        <v>169</v>
      </c>
      <c r="AT30" t="s">
        <v>170</v>
      </c>
      <c r="AU30" t="s">
        <v>173</v>
      </c>
      <c r="AV30" t="s">
        <v>174</v>
      </c>
      <c r="AW30" t="s">
        <v>177</v>
      </c>
      <c r="AX30" t="s">
        <v>180</v>
      </c>
      <c r="BG30" t="s">
        <v>54</v>
      </c>
      <c r="BH30" t="s">
        <v>56</v>
      </c>
      <c r="BI30" t="s">
        <v>60</v>
      </c>
      <c r="BJ30" t="s">
        <v>62</v>
      </c>
    </row>
    <row r="31" spans="2:62" ht="15">
      <c r="B31" t="s">
        <v>53</v>
      </c>
      <c r="D31" t="s">
        <v>58</v>
      </c>
      <c r="F31" t="s">
        <v>63</v>
      </c>
      <c r="H31" t="s">
        <v>68</v>
      </c>
      <c r="J31" t="s">
        <v>75</v>
      </c>
      <c r="L31" t="s">
        <v>84</v>
      </c>
      <c r="N31" t="s">
        <v>93</v>
      </c>
      <c r="P31" t="s">
        <v>168</v>
      </c>
      <c r="R31" t="s">
        <v>172</v>
      </c>
      <c r="T31" t="s">
        <v>176</v>
      </c>
      <c r="V31" t="s">
        <v>179</v>
      </c>
      <c r="X31" t="s">
        <v>185</v>
      </c>
      <c r="Z31" t="s">
        <v>193</v>
      </c>
      <c r="AB31" t="s">
        <v>51</v>
      </c>
      <c r="AD31" t="s">
        <v>53</v>
      </c>
      <c r="AE31" t="s">
        <v>55</v>
      </c>
      <c r="AF31" t="s">
        <v>59</v>
      </c>
      <c r="AG31" t="s">
        <v>61</v>
      </c>
      <c r="AH31" t="s">
        <v>64</v>
      </c>
      <c r="AI31" t="s">
        <v>66</v>
      </c>
      <c r="AJ31" t="s">
        <v>69</v>
      </c>
      <c r="AK31" t="s">
        <v>72</v>
      </c>
      <c r="AL31" t="s">
        <v>76</v>
      </c>
      <c r="AR31" t="s">
        <v>169</v>
      </c>
      <c r="AS31" t="s">
        <v>170</v>
      </c>
      <c r="AT31" t="s">
        <v>173</v>
      </c>
      <c r="AU31" t="s">
        <v>174</v>
      </c>
      <c r="AV31" t="s">
        <v>177</v>
      </c>
      <c r="AW31" t="s">
        <v>180</v>
      </c>
      <c r="AX31" t="s">
        <v>183</v>
      </c>
      <c r="BF31" t="s">
        <v>54</v>
      </c>
      <c r="BG31" t="s">
        <v>56</v>
      </c>
      <c r="BH31" t="s">
        <v>60</v>
      </c>
      <c r="BI31" t="s">
        <v>62</v>
      </c>
      <c r="BJ31" t="s">
        <v>65</v>
      </c>
    </row>
    <row r="32" spans="2:62" ht="15">
      <c r="B32" t="s">
        <v>55</v>
      </c>
      <c r="C32" t="s">
        <v>58</v>
      </c>
      <c r="E32" t="s">
        <v>63</v>
      </c>
      <c r="G32" t="s">
        <v>68</v>
      </c>
      <c r="I32" t="s">
        <v>75</v>
      </c>
      <c r="K32" t="s">
        <v>84</v>
      </c>
      <c r="M32" t="s">
        <v>93</v>
      </c>
      <c r="O32" t="s">
        <v>168</v>
      </c>
      <c r="Q32" t="s">
        <v>172</v>
      </c>
      <c r="S32" t="s">
        <v>176</v>
      </c>
      <c r="U32" t="s">
        <v>179</v>
      </c>
      <c r="W32" t="s">
        <v>185</v>
      </c>
      <c r="Y32" t="s">
        <v>193</v>
      </c>
      <c r="AA32" t="s">
        <v>51</v>
      </c>
      <c r="AC32" t="s">
        <v>53</v>
      </c>
      <c r="AD32" t="s">
        <v>55</v>
      </c>
      <c r="AE32" t="s">
        <v>59</v>
      </c>
      <c r="AF32" t="s">
        <v>61</v>
      </c>
      <c r="AG32" t="s">
        <v>64</v>
      </c>
      <c r="AH32" t="s">
        <v>66</v>
      </c>
      <c r="AI32" t="s">
        <v>69</v>
      </c>
      <c r="AJ32" t="s">
        <v>72</v>
      </c>
      <c r="AK32" t="s">
        <v>76</v>
      </c>
      <c r="AL32" t="s">
        <v>80</v>
      </c>
      <c r="AQ32" t="s">
        <v>169</v>
      </c>
      <c r="AR32" t="s">
        <v>170</v>
      </c>
      <c r="AS32" t="s">
        <v>173</v>
      </c>
      <c r="AT32" t="s">
        <v>174</v>
      </c>
      <c r="AU32" t="s">
        <v>177</v>
      </c>
      <c r="AV32" t="s">
        <v>180</v>
      </c>
      <c r="AW32" t="s">
        <v>183</v>
      </c>
      <c r="AX32" t="s">
        <v>186</v>
      </c>
      <c r="BE32" t="s">
        <v>54</v>
      </c>
      <c r="BF32" t="s">
        <v>56</v>
      </c>
      <c r="BG32" t="s">
        <v>60</v>
      </c>
      <c r="BH32" t="s">
        <v>62</v>
      </c>
      <c r="BI32" t="s">
        <v>65</v>
      </c>
      <c r="BJ32" t="s">
        <v>67</v>
      </c>
    </row>
    <row r="33" spans="2:74" ht="15">
      <c r="B33" t="s">
        <v>59</v>
      </c>
      <c r="D33" t="s">
        <v>63</v>
      </c>
      <c r="F33" t="s">
        <v>68</v>
      </c>
      <c r="H33" t="s">
        <v>75</v>
      </c>
      <c r="J33" t="s">
        <v>84</v>
      </c>
      <c r="L33" t="s">
        <v>93</v>
      </c>
      <c r="P33" t="s">
        <v>172</v>
      </c>
      <c r="R33" t="s">
        <v>176</v>
      </c>
      <c r="T33" t="s">
        <v>179</v>
      </c>
      <c r="V33" t="s">
        <v>185</v>
      </c>
      <c r="X33" t="s">
        <v>193</v>
      </c>
      <c r="Z33" t="s">
        <v>200</v>
      </c>
      <c r="AB33" t="s">
        <v>53</v>
      </c>
      <c r="AC33" t="s">
        <v>55</v>
      </c>
      <c r="AD33" t="s">
        <v>59</v>
      </c>
      <c r="AE33" t="s">
        <v>61</v>
      </c>
      <c r="AF33" t="s">
        <v>64</v>
      </c>
      <c r="AG33" t="s">
        <v>66</v>
      </c>
      <c r="AH33" t="s">
        <v>69</v>
      </c>
      <c r="AI33" t="s">
        <v>72</v>
      </c>
      <c r="AJ33" t="s">
        <v>76</v>
      </c>
      <c r="AK33" t="s">
        <v>80</v>
      </c>
      <c r="AL33" t="s">
        <v>85</v>
      </c>
      <c r="AP33" t="s">
        <v>169</v>
      </c>
      <c r="AQ33" t="s">
        <v>170</v>
      </c>
      <c r="AR33" t="s">
        <v>173</v>
      </c>
      <c r="AS33" t="s">
        <v>174</v>
      </c>
      <c r="AT33" t="s">
        <v>177</v>
      </c>
      <c r="AU33" t="s">
        <v>180</v>
      </c>
      <c r="AV33" t="s">
        <v>183</v>
      </c>
      <c r="AW33" t="s">
        <v>186</v>
      </c>
      <c r="AX33" t="s">
        <v>190</v>
      </c>
      <c r="BD33" t="s">
        <v>54</v>
      </c>
      <c r="BE33" t="s">
        <v>56</v>
      </c>
      <c r="BF33" t="s">
        <v>60</v>
      </c>
      <c r="BG33" t="s">
        <v>62</v>
      </c>
      <c r="BH33" t="s">
        <v>65</v>
      </c>
      <c r="BI33" t="s">
        <v>67</v>
      </c>
      <c r="BJ33" t="s">
        <v>70</v>
      </c>
      <c r="BV33" t="s">
        <v>178</v>
      </c>
    </row>
    <row r="34" spans="2:74" ht="15">
      <c r="B34" t="s">
        <v>61</v>
      </c>
      <c r="C34" t="s">
        <v>63</v>
      </c>
      <c r="E34" t="s">
        <v>68</v>
      </c>
      <c r="G34" t="s">
        <v>75</v>
      </c>
      <c r="I34" t="s">
        <v>84</v>
      </c>
      <c r="K34" t="s">
        <v>93</v>
      </c>
      <c r="O34" t="s">
        <v>172</v>
      </c>
      <c r="Q34" t="s">
        <v>176</v>
      </c>
      <c r="S34" t="s">
        <v>179</v>
      </c>
      <c r="U34" t="s">
        <v>185</v>
      </c>
      <c r="W34" t="s">
        <v>193</v>
      </c>
      <c r="Y34" t="s">
        <v>200</v>
      </c>
      <c r="AA34" t="s">
        <v>53</v>
      </c>
      <c r="AB34" t="s">
        <v>55</v>
      </c>
      <c r="AC34" t="s">
        <v>59</v>
      </c>
      <c r="AD34" t="s">
        <v>61</v>
      </c>
      <c r="AE34" t="s">
        <v>64</v>
      </c>
      <c r="AF34" t="s">
        <v>66</v>
      </c>
      <c r="AG34" t="s">
        <v>69</v>
      </c>
      <c r="AH34" t="s">
        <v>72</v>
      </c>
      <c r="AI34" t="s">
        <v>76</v>
      </c>
      <c r="AJ34" t="s">
        <v>80</v>
      </c>
      <c r="AK34" t="s">
        <v>85</v>
      </c>
      <c r="AL34" t="s">
        <v>89</v>
      </c>
      <c r="AO34" t="s">
        <v>169</v>
      </c>
      <c r="AP34" t="s">
        <v>170</v>
      </c>
      <c r="AQ34" t="s">
        <v>173</v>
      </c>
      <c r="AR34" t="s">
        <v>174</v>
      </c>
      <c r="AS34" t="s">
        <v>177</v>
      </c>
      <c r="AT34" t="s">
        <v>180</v>
      </c>
      <c r="AU34" t="s">
        <v>183</v>
      </c>
      <c r="AV34" t="s">
        <v>186</v>
      </c>
      <c r="AW34" t="s">
        <v>190</v>
      </c>
      <c r="AX34" t="s">
        <v>194</v>
      </c>
      <c r="BC34" t="s">
        <v>54</v>
      </c>
      <c r="BD34" t="s">
        <v>56</v>
      </c>
      <c r="BE34" t="s">
        <v>60</v>
      </c>
      <c r="BF34" t="s">
        <v>62</v>
      </c>
      <c r="BG34" t="s">
        <v>65</v>
      </c>
      <c r="BH34" t="s">
        <v>67</v>
      </c>
      <c r="BI34" t="s">
        <v>70</v>
      </c>
      <c r="BJ34" t="s">
        <v>73</v>
      </c>
      <c r="BU34" t="s">
        <v>178</v>
      </c>
      <c r="BV34" t="s">
        <v>181</v>
      </c>
    </row>
    <row r="35" spans="2:74" ht="15">
      <c r="B35" t="s">
        <v>64</v>
      </c>
      <c r="D35" t="s">
        <v>68</v>
      </c>
      <c r="F35" t="s">
        <v>75</v>
      </c>
      <c r="H35" t="s">
        <v>84</v>
      </c>
      <c r="J35" t="s">
        <v>93</v>
      </c>
      <c r="P35" t="s">
        <v>176</v>
      </c>
      <c r="R35" t="s">
        <v>179</v>
      </c>
      <c r="T35" t="s">
        <v>185</v>
      </c>
      <c r="V35" t="s">
        <v>193</v>
      </c>
      <c r="X35" t="s">
        <v>200</v>
      </c>
      <c r="AA35" t="s">
        <v>55</v>
      </c>
      <c r="AB35" t="s">
        <v>59</v>
      </c>
      <c r="AC35" t="s">
        <v>61</v>
      </c>
      <c r="AD35" t="s">
        <v>64</v>
      </c>
      <c r="AE35" t="s">
        <v>66</v>
      </c>
      <c r="AF35" t="s">
        <v>69</v>
      </c>
      <c r="AG35" t="s">
        <v>72</v>
      </c>
      <c r="AH35" t="s">
        <v>76</v>
      </c>
      <c r="AI35" t="s">
        <v>80</v>
      </c>
      <c r="AJ35" t="s">
        <v>85</v>
      </c>
      <c r="AK35" t="s">
        <v>89</v>
      </c>
      <c r="AL35" t="s">
        <v>94</v>
      </c>
      <c r="AN35" t="s">
        <v>169</v>
      </c>
      <c r="AO35" t="s">
        <v>170</v>
      </c>
      <c r="AP35" t="s">
        <v>173</v>
      </c>
      <c r="AQ35" t="s">
        <v>174</v>
      </c>
      <c r="AR35" t="s">
        <v>177</v>
      </c>
      <c r="AS35" t="s">
        <v>180</v>
      </c>
      <c r="AT35" t="s">
        <v>183</v>
      </c>
      <c r="AU35" t="s">
        <v>186</v>
      </c>
      <c r="AV35" t="s">
        <v>190</v>
      </c>
      <c r="AW35" t="s">
        <v>194</v>
      </c>
      <c r="AX35" t="s">
        <v>197</v>
      </c>
      <c r="BB35" t="s">
        <v>54</v>
      </c>
      <c r="BC35" t="s">
        <v>56</v>
      </c>
      <c r="BD35" t="s">
        <v>60</v>
      </c>
      <c r="BE35" t="s">
        <v>62</v>
      </c>
      <c r="BF35" t="s">
        <v>65</v>
      </c>
      <c r="BG35" t="s">
        <v>67</v>
      </c>
      <c r="BH35" t="s">
        <v>70</v>
      </c>
      <c r="BI35" t="s">
        <v>73</v>
      </c>
      <c r="BJ35" t="s">
        <v>77</v>
      </c>
      <c r="BT35" t="s">
        <v>178</v>
      </c>
      <c r="BU35" t="s">
        <v>181</v>
      </c>
      <c r="BV35" t="s">
        <v>184</v>
      </c>
    </row>
    <row r="36" spans="2:74" ht="15">
      <c r="B36" t="s">
        <v>66</v>
      </c>
      <c r="C36" t="s">
        <v>68</v>
      </c>
      <c r="E36" t="s">
        <v>75</v>
      </c>
      <c r="G36" t="s">
        <v>84</v>
      </c>
      <c r="I36" t="s">
        <v>93</v>
      </c>
      <c r="O36" t="s">
        <v>176</v>
      </c>
      <c r="Q36" t="s">
        <v>179</v>
      </c>
      <c r="S36" t="s">
        <v>185</v>
      </c>
      <c r="U36" t="s">
        <v>193</v>
      </c>
      <c r="W36" t="s">
        <v>200</v>
      </c>
      <c r="AA36" t="s">
        <v>59</v>
      </c>
      <c r="AB36" t="s">
        <v>61</v>
      </c>
      <c r="AC36" t="s">
        <v>64</v>
      </c>
      <c r="AD36" t="s">
        <v>66</v>
      </c>
      <c r="AE36" t="s">
        <v>69</v>
      </c>
      <c r="AF36" t="s">
        <v>72</v>
      </c>
      <c r="AG36" t="s">
        <v>76</v>
      </c>
      <c r="AH36" t="s">
        <v>80</v>
      </c>
      <c r="AI36" t="s">
        <v>85</v>
      </c>
      <c r="AJ36" t="s">
        <v>89</v>
      </c>
      <c r="AK36" t="s">
        <v>94</v>
      </c>
      <c r="AL36" t="s">
        <v>98</v>
      </c>
      <c r="AM36" t="s">
        <v>169</v>
      </c>
      <c r="AN36" t="s">
        <v>170</v>
      </c>
      <c r="AO36" t="s">
        <v>173</v>
      </c>
      <c r="AP36" t="s">
        <v>174</v>
      </c>
      <c r="AQ36" t="s">
        <v>177</v>
      </c>
      <c r="AR36" t="s">
        <v>180</v>
      </c>
      <c r="AS36" t="s">
        <v>183</v>
      </c>
      <c r="AT36" t="s">
        <v>186</v>
      </c>
      <c r="AU36" t="s">
        <v>190</v>
      </c>
      <c r="AV36" t="s">
        <v>194</v>
      </c>
      <c r="AW36" t="s">
        <v>197</v>
      </c>
      <c r="AX36" t="s">
        <v>201</v>
      </c>
      <c r="BA36" t="s">
        <v>54</v>
      </c>
      <c r="BB36" t="s">
        <v>56</v>
      </c>
      <c r="BC36" t="s">
        <v>60</v>
      </c>
      <c r="BD36" t="s">
        <v>62</v>
      </c>
      <c r="BE36" t="s">
        <v>65</v>
      </c>
      <c r="BF36" t="s">
        <v>67</v>
      </c>
      <c r="BG36" t="s">
        <v>70</v>
      </c>
      <c r="BH36" t="s">
        <v>73</v>
      </c>
      <c r="BI36" t="s">
        <v>77</v>
      </c>
      <c r="BJ36" t="s">
        <v>81</v>
      </c>
      <c r="BS36" t="s">
        <v>178</v>
      </c>
      <c r="BT36" t="s">
        <v>181</v>
      </c>
      <c r="BU36" t="s">
        <v>184</v>
      </c>
      <c r="BV36" t="s">
        <v>187</v>
      </c>
    </row>
    <row r="37" spans="2:86" ht="15">
      <c r="B37" t="s">
        <v>69</v>
      </c>
      <c r="D37" t="s">
        <v>75</v>
      </c>
      <c r="F37" t="s">
        <v>84</v>
      </c>
      <c r="H37" t="s">
        <v>93</v>
      </c>
      <c r="P37" t="s">
        <v>179</v>
      </c>
      <c r="R37" t="s">
        <v>185</v>
      </c>
      <c r="T37" t="s">
        <v>193</v>
      </c>
      <c r="V37" t="s">
        <v>200</v>
      </c>
      <c r="AA37" t="s">
        <v>61</v>
      </c>
      <c r="AB37" t="s">
        <v>64</v>
      </c>
      <c r="AC37" t="s">
        <v>66</v>
      </c>
      <c r="AD37" t="s">
        <v>69</v>
      </c>
      <c r="AE37" t="s">
        <v>72</v>
      </c>
      <c r="AF37" t="s">
        <v>76</v>
      </c>
      <c r="AG37" t="s">
        <v>80</v>
      </c>
      <c r="AH37" t="s">
        <v>85</v>
      </c>
      <c r="AI37" t="s">
        <v>89</v>
      </c>
      <c r="AJ37" t="s">
        <v>94</v>
      </c>
      <c r="AK37" t="s">
        <v>98</v>
      </c>
      <c r="AL37" t="s">
        <v>102</v>
      </c>
      <c r="AM37" t="s">
        <v>170</v>
      </c>
      <c r="AN37" t="s">
        <v>173</v>
      </c>
      <c r="AO37" t="s">
        <v>174</v>
      </c>
      <c r="AP37" t="s">
        <v>177</v>
      </c>
      <c r="AQ37" t="s">
        <v>180</v>
      </c>
      <c r="AR37" t="s">
        <v>183</v>
      </c>
      <c r="AS37" t="s">
        <v>186</v>
      </c>
      <c r="AT37" t="s">
        <v>190</v>
      </c>
      <c r="AU37" t="s">
        <v>194</v>
      </c>
      <c r="AV37" t="s">
        <v>197</v>
      </c>
      <c r="AW37" t="s">
        <v>201</v>
      </c>
      <c r="AX37" t="s">
        <v>12</v>
      </c>
      <c r="AZ37" t="s">
        <v>54</v>
      </c>
      <c r="BA37" t="s">
        <v>56</v>
      </c>
      <c r="BB37" t="s">
        <v>60</v>
      </c>
      <c r="BC37" t="s">
        <v>62</v>
      </c>
      <c r="BD37" t="s">
        <v>65</v>
      </c>
      <c r="BE37" t="s">
        <v>67</v>
      </c>
      <c r="BF37" t="s">
        <v>70</v>
      </c>
      <c r="BG37" t="s">
        <v>73</v>
      </c>
      <c r="BH37" t="s">
        <v>77</v>
      </c>
      <c r="BI37" t="s">
        <v>81</v>
      </c>
      <c r="BJ37" t="s">
        <v>86</v>
      </c>
      <c r="BR37" t="s">
        <v>178</v>
      </c>
      <c r="BS37" t="s">
        <v>181</v>
      </c>
      <c r="BT37" t="s">
        <v>184</v>
      </c>
      <c r="BU37" t="s">
        <v>187</v>
      </c>
      <c r="BV37" t="s">
        <v>191</v>
      </c>
      <c r="CH37" t="s">
        <v>71</v>
      </c>
    </row>
    <row r="38" spans="2:86" ht="15">
      <c r="B38" t="s">
        <v>72</v>
      </c>
      <c r="C38" t="s">
        <v>75</v>
      </c>
      <c r="E38" t="s">
        <v>84</v>
      </c>
      <c r="G38" t="s">
        <v>93</v>
      </c>
      <c r="O38" t="s">
        <v>179</v>
      </c>
      <c r="Q38" t="s">
        <v>185</v>
      </c>
      <c r="S38" t="s">
        <v>193</v>
      </c>
      <c r="U38" t="s">
        <v>200</v>
      </c>
      <c r="AA38" t="s">
        <v>64</v>
      </c>
      <c r="AB38" t="s">
        <v>66</v>
      </c>
      <c r="AC38" t="s">
        <v>69</v>
      </c>
      <c r="AD38" t="s">
        <v>72</v>
      </c>
      <c r="AE38" t="s">
        <v>76</v>
      </c>
      <c r="AF38" t="s">
        <v>80</v>
      </c>
      <c r="AG38" t="s">
        <v>85</v>
      </c>
      <c r="AH38" t="s">
        <v>89</v>
      </c>
      <c r="AI38" t="s">
        <v>94</v>
      </c>
      <c r="AJ38" t="s">
        <v>98</v>
      </c>
      <c r="AK38" t="s">
        <v>102</v>
      </c>
      <c r="AM38" t="s">
        <v>173</v>
      </c>
      <c r="AN38" t="s">
        <v>174</v>
      </c>
      <c r="AO38" t="s">
        <v>177</v>
      </c>
      <c r="AP38" t="s">
        <v>180</v>
      </c>
      <c r="AQ38" t="s">
        <v>183</v>
      </c>
      <c r="AR38" t="s">
        <v>186</v>
      </c>
      <c r="AS38" t="s">
        <v>190</v>
      </c>
      <c r="AT38" t="s">
        <v>194</v>
      </c>
      <c r="AU38" t="s">
        <v>197</v>
      </c>
      <c r="AV38" t="s">
        <v>201</v>
      </c>
      <c r="AW38" t="s">
        <v>12</v>
      </c>
      <c r="AX38" t="s">
        <v>16</v>
      </c>
      <c r="AY38" t="s">
        <v>54</v>
      </c>
      <c r="AZ38" t="s">
        <v>56</v>
      </c>
      <c r="BA38" t="s">
        <v>60</v>
      </c>
      <c r="BB38" t="s">
        <v>62</v>
      </c>
      <c r="BC38" t="s">
        <v>65</v>
      </c>
      <c r="BD38" t="s">
        <v>67</v>
      </c>
      <c r="BE38" t="s">
        <v>70</v>
      </c>
      <c r="BF38" t="s">
        <v>73</v>
      </c>
      <c r="BG38" t="s">
        <v>77</v>
      </c>
      <c r="BH38" t="s">
        <v>81</v>
      </c>
      <c r="BI38" t="s">
        <v>86</v>
      </c>
      <c r="BJ38" t="s">
        <v>90</v>
      </c>
      <c r="BQ38" t="s">
        <v>178</v>
      </c>
      <c r="BR38" t="s">
        <v>181</v>
      </c>
      <c r="BS38" t="s">
        <v>184</v>
      </c>
      <c r="BT38" t="s">
        <v>187</v>
      </c>
      <c r="BU38" t="s">
        <v>191</v>
      </c>
      <c r="BV38" t="s">
        <v>195</v>
      </c>
      <c r="CG38" t="s">
        <v>71</v>
      </c>
      <c r="CH38" t="s">
        <v>74</v>
      </c>
    </row>
    <row r="39" spans="2:86" ht="15">
      <c r="B39" t="s">
        <v>76</v>
      </c>
      <c r="D39" t="s">
        <v>84</v>
      </c>
      <c r="F39" t="s">
        <v>93</v>
      </c>
      <c r="P39" t="s">
        <v>185</v>
      </c>
      <c r="R39" t="s">
        <v>193</v>
      </c>
      <c r="T39" t="s">
        <v>200</v>
      </c>
      <c r="AA39" t="s">
        <v>66</v>
      </c>
      <c r="AB39" t="s">
        <v>69</v>
      </c>
      <c r="AC39" t="s">
        <v>72</v>
      </c>
      <c r="AD39" t="s">
        <v>76</v>
      </c>
      <c r="AE39" t="s">
        <v>80</v>
      </c>
      <c r="AF39" t="s">
        <v>85</v>
      </c>
      <c r="AG39" t="s">
        <v>89</v>
      </c>
      <c r="AH39" t="s">
        <v>94</v>
      </c>
      <c r="AI39" t="s">
        <v>98</v>
      </c>
      <c r="AJ39" t="s">
        <v>102</v>
      </c>
      <c r="AM39" t="s">
        <v>174</v>
      </c>
      <c r="AN39" t="s">
        <v>177</v>
      </c>
      <c r="AO39" t="s">
        <v>180</v>
      </c>
      <c r="AP39" t="s">
        <v>183</v>
      </c>
      <c r="AQ39" t="s">
        <v>186</v>
      </c>
      <c r="AR39" t="s">
        <v>190</v>
      </c>
      <c r="AS39" t="s">
        <v>194</v>
      </c>
      <c r="AT39" t="s">
        <v>197</v>
      </c>
      <c r="AU39" t="s">
        <v>201</v>
      </c>
      <c r="AV39" t="s">
        <v>12</v>
      </c>
      <c r="AW39" t="s">
        <v>16</v>
      </c>
      <c r="AX39" t="s">
        <v>20</v>
      </c>
      <c r="AY39" t="s">
        <v>56</v>
      </c>
      <c r="AZ39" t="s">
        <v>60</v>
      </c>
      <c r="BA39" t="s">
        <v>62</v>
      </c>
      <c r="BB39" t="s">
        <v>65</v>
      </c>
      <c r="BC39" t="s">
        <v>67</v>
      </c>
      <c r="BD39" t="s">
        <v>70</v>
      </c>
      <c r="BE39" t="s">
        <v>73</v>
      </c>
      <c r="BF39" t="s">
        <v>77</v>
      </c>
      <c r="BG39" t="s">
        <v>81</v>
      </c>
      <c r="BH39" t="s">
        <v>86</v>
      </c>
      <c r="BI39" t="s">
        <v>90</v>
      </c>
      <c r="BJ39" t="s">
        <v>95</v>
      </c>
      <c r="BP39" t="s">
        <v>178</v>
      </c>
      <c r="BQ39" t="s">
        <v>181</v>
      </c>
      <c r="BR39" t="s">
        <v>184</v>
      </c>
      <c r="BS39" t="s">
        <v>187</v>
      </c>
      <c r="BT39" t="s">
        <v>191</v>
      </c>
      <c r="BU39" t="s">
        <v>195</v>
      </c>
      <c r="BV39" t="s">
        <v>198</v>
      </c>
      <c r="CF39" t="s">
        <v>71</v>
      </c>
      <c r="CG39" t="s">
        <v>74</v>
      </c>
      <c r="CH39" t="s">
        <v>78</v>
      </c>
    </row>
    <row r="40" spans="2:86" ht="15">
      <c r="B40" t="s">
        <v>80</v>
      </c>
      <c r="C40" t="s">
        <v>84</v>
      </c>
      <c r="E40" t="s">
        <v>93</v>
      </c>
      <c r="O40" t="s">
        <v>185</v>
      </c>
      <c r="Q40" t="s">
        <v>193</v>
      </c>
      <c r="S40" t="s">
        <v>200</v>
      </c>
      <c r="AA40" t="s">
        <v>69</v>
      </c>
      <c r="AB40" t="s">
        <v>72</v>
      </c>
      <c r="AC40" t="s">
        <v>76</v>
      </c>
      <c r="AD40" t="s">
        <v>80</v>
      </c>
      <c r="AE40" t="s">
        <v>85</v>
      </c>
      <c r="AF40" t="s">
        <v>89</v>
      </c>
      <c r="AG40" t="s">
        <v>94</v>
      </c>
      <c r="AH40" t="s">
        <v>98</v>
      </c>
      <c r="AI40" t="s">
        <v>102</v>
      </c>
      <c r="AM40" t="s">
        <v>177</v>
      </c>
      <c r="AN40" t="s">
        <v>180</v>
      </c>
      <c r="AO40" t="s">
        <v>183</v>
      </c>
      <c r="AP40" t="s">
        <v>186</v>
      </c>
      <c r="AQ40" t="s">
        <v>190</v>
      </c>
      <c r="AR40" t="s">
        <v>194</v>
      </c>
      <c r="AS40" t="s">
        <v>197</v>
      </c>
      <c r="AT40" t="s">
        <v>201</v>
      </c>
      <c r="AU40" t="s">
        <v>12</v>
      </c>
      <c r="AV40" t="s">
        <v>16</v>
      </c>
      <c r="AW40" t="s">
        <v>20</v>
      </c>
      <c r="AY40" t="s">
        <v>60</v>
      </c>
      <c r="AZ40" t="s">
        <v>62</v>
      </c>
      <c r="BA40" t="s">
        <v>65</v>
      </c>
      <c r="BB40" t="s">
        <v>67</v>
      </c>
      <c r="BC40" t="s">
        <v>70</v>
      </c>
      <c r="BD40" t="s">
        <v>73</v>
      </c>
      <c r="BE40" t="s">
        <v>77</v>
      </c>
      <c r="BF40" t="s">
        <v>81</v>
      </c>
      <c r="BG40" t="s">
        <v>86</v>
      </c>
      <c r="BH40" t="s">
        <v>90</v>
      </c>
      <c r="BI40" t="s">
        <v>95</v>
      </c>
      <c r="BJ40" t="s">
        <v>99</v>
      </c>
      <c r="BO40" t="s">
        <v>178</v>
      </c>
      <c r="BP40" t="s">
        <v>181</v>
      </c>
      <c r="BQ40" t="s">
        <v>184</v>
      </c>
      <c r="BR40" t="s">
        <v>187</v>
      </c>
      <c r="BS40" t="s">
        <v>191</v>
      </c>
      <c r="BT40" t="s">
        <v>195</v>
      </c>
      <c r="BU40" t="s">
        <v>198</v>
      </c>
      <c r="BV40" t="s">
        <v>202</v>
      </c>
      <c r="CE40" t="s">
        <v>71</v>
      </c>
      <c r="CF40" t="s">
        <v>74</v>
      </c>
      <c r="CG40" t="s">
        <v>78</v>
      </c>
      <c r="CH40" t="s">
        <v>82</v>
      </c>
    </row>
    <row r="41" spans="2:86" ht="15">
      <c r="B41" t="s">
        <v>85</v>
      </c>
      <c r="D41" t="s">
        <v>93</v>
      </c>
      <c r="P41" t="s">
        <v>193</v>
      </c>
      <c r="R41" t="s">
        <v>200</v>
      </c>
      <c r="AA41" t="s">
        <v>72</v>
      </c>
      <c r="AB41" t="s">
        <v>76</v>
      </c>
      <c r="AC41" t="s">
        <v>80</v>
      </c>
      <c r="AD41" t="s">
        <v>85</v>
      </c>
      <c r="AE41" t="s">
        <v>89</v>
      </c>
      <c r="AF41" t="s">
        <v>94</v>
      </c>
      <c r="AG41" t="s">
        <v>98</v>
      </c>
      <c r="AH41" t="s">
        <v>102</v>
      </c>
      <c r="AM41" t="s">
        <v>180</v>
      </c>
      <c r="AN41" t="s">
        <v>183</v>
      </c>
      <c r="AO41" t="s">
        <v>186</v>
      </c>
      <c r="AP41" t="s">
        <v>190</v>
      </c>
      <c r="AQ41" t="s">
        <v>194</v>
      </c>
      <c r="AR41" t="s">
        <v>197</v>
      </c>
      <c r="AS41" t="s">
        <v>201</v>
      </c>
      <c r="AT41" t="s">
        <v>12</v>
      </c>
      <c r="AU41" t="s">
        <v>16</v>
      </c>
      <c r="AV41" t="s">
        <v>20</v>
      </c>
      <c r="AY41" t="s">
        <v>62</v>
      </c>
      <c r="AZ41" t="s">
        <v>65</v>
      </c>
      <c r="BA41" t="s">
        <v>67</v>
      </c>
      <c r="BB41" t="s">
        <v>70</v>
      </c>
      <c r="BC41" t="s">
        <v>73</v>
      </c>
      <c r="BD41" t="s">
        <v>77</v>
      </c>
      <c r="BE41" t="s">
        <v>81</v>
      </c>
      <c r="BF41" t="s">
        <v>86</v>
      </c>
      <c r="BG41" t="s">
        <v>90</v>
      </c>
      <c r="BH41" t="s">
        <v>95</v>
      </c>
      <c r="BI41" t="s">
        <v>99</v>
      </c>
      <c r="BJ41" t="s">
        <v>103</v>
      </c>
      <c r="BN41" t="s">
        <v>178</v>
      </c>
      <c r="BO41" t="s">
        <v>181</v>
      </c>
      <c r="BP41" t="s">
        <v>184</v>
      </c>
      <c r="BQ41" t="s">
        <v>187</v>
      </c>
      <c r="BR41" t="s">
        <v>191</v>
      </c>
      <c r="BS41" t="s">
        <v>195</v>
      </c>
      <c r="BT41" t="s">
        <v>198</v>
      </c>
      <c r="BU41" t="s">
        <v>202</v>
      </c>
      <c r="BV41" t="s">
        <v>13</v>
      </c>
      <c r="CD41" t="s">
        <v>71</v>
      </c>
      <c r="CE41" t="s">
        <v>74</v>
      </c>
      <c r="CF41" t="s">
        <v>78</v>
      </c>
      <c r="CG41" t="s">
        <v>82</v>
      </c>
      <c r="CH41" t="s">
        <v>87</v>
      </c>
    </row>
    <row r="42" spans="2:86" ht="15">
      <c r="B42" t="s">
        <v>89</v>
      </c>
      <c r="C42" t="s">
        <v>93</v>
      </c>
      <c r="O42" t="s">
        <v>193</v>
      </c>
      <c r="Q42" t="s">
        <v>200</v>
      </c>
      <c r="AA42" t="s">
        <v>76</v>
      </c>
      <c r="AB42" t="s">
        <v>80</v>
      </c>
      <c r="AC42" t="s">
        <v>85</v>
      </c>
      <c r="AD42" t="s">
        <v>89</v>
      </c>
      <c r="AE42" t="s">
        <v>94</v>
      </c>
      <c r="AF42" t="s">
        <v>98</v>
      </c>
      <c r="AG42" t="s">
        <v>102</v>
      </c>
      <c r="AM42" t="s">
        <v>183</v>
      </c>
      <c r="AN42" t="s">
        <v>186</v>
      </c>
      <c r="AO42" t="s">
        <v>190</v>
      </c>
      <c r="AP42" t="s">
        <v>194</v>
      </c>
      <c r="AQ42" t="s">
        <v>197</v>
      </c>
      <c r="AR42" t="s">
        <v>201</v>
      </c>
      <c r="AS42" t="s">
        <v>12</v>
      </c>
      <c r="AT42" t="s">
        <v>16</v>
      </c>
      <c r="AU42" t="s">
        <v>20</v>
      </c>
      <c r="AY42" t="s">
        <v>65</v>
      </c>
      <c r="AZ42" t="s">
        <v>67</v>
      </c>
      <c r="BA42" t="s">
        <v>70</v>
      </c>
      <c r="BB42" t="s">
        <v>73</v>
      </c>
      <c r="BC42" t="s">
        <v>77</v>
      </c>
      <c r="BD42" t="s">
        <v>81</v>
      </c>
      <c r="BE42" t="s">
        <v>86</v>
      </c>
      <c r="BF42" t="s">
        <v>90</v>
      </c>
      <c r="BG42" t="s">
        <v>95</v>
      </c>
      <c r="BH42" t="s">
        <v>99</v>
      </c>
      <c r="BI42" t="s">
        <v>103</v>
      </c>
      <c r="BJ42" t="s">
        <v>114</v>
      </c>
      <c r="BM42" t="s">
        <v>178</v>
      </c>
      <c r="BN42" t="s">
        <v>181</v>
      </c>
      <c r="BO42" t="s">
        <v>184</v>
      </c>
      <c r="BP42" t="s">
        <v>187</v>
      </c>
      <c r="BQ42" t="s">
        <v>191</v>
      </c>
      <c r="BR42" t="s">
        <v>195</v>
      </c>
      <c r="BS42" t="s">
        <v>198</v>
      </c>
      <c r="BT42" t="s">
        <v>202</v>
      </c>
      <c r="BU42" t="s">
        <v>13</v>
      </c>
      <c r="BV42" t="s">
        <v>17</v>
      </c>
      <c r="CC42" t="s">
        <v>71</v>
      </c>
      <c r="CD42" t="s">
        <v>74</v>
      </c>
      <c r="CE42" t="s">
        <v>78</v>
      </c>
      <c r="CF42" t="s">
        <v>82</v>
      </c>
      <c r="CG42" t="s">
        <v>87</v>
      </c>
      <c r="CH42" t="s">
        <v>91</v>
      </c>
    </row>
    <row r="43" spans="2:86" ht="15">
      <c r="B43" t="s">
        <v>94</v>
      </c>
      <c r="P43" t="s">
        <v>200</v>
      </c>
      <c r="AA43" t="s">
        <v>80</v>
      </c>
      <c r="AB43" t="s">
        <v>85</v>
      </c>
      <c r="AC43" t="s">
        <v>89</v>
      </c>
      <c r="AD43" t="s">
        <v>94</v>
      </c>
      <c r="AE43" t="s">
        <v>98</v>
      </c>
      <c r="AF43" t="s">
        <v>102</v>
      </c>
      <c r="AM43" t="s">
        <v>186</v>
      </c>
      <c r="AN43" t="s">
        <v>190</v>
      </c>
      <c r="AO43" t="s">
        <v>194</v>
      </c>
      <c r="AP43" t="s">
        <v>197</v>
      </c>
      <c r="AQ43" t="s">
        <v>201</v>
      </c>
      <c r="AR43" t="s">
        <v>12</v>
      </c>
      <c r="AS43" t="s">
        <v>16</v>
      </c>
      <c r="AT43" t="s">
        <v>20</v>
      </c>
      <c r="AY43" t="s">
        <v>67</v>
      </c>
      <c r="AZ43" t="s">
        <v>70</v>
      </c>
      <c r="BA43" t="s">
        <v>73</v>
      </c>
      <c r="BB43" t="s">
        <v>77</v>
      </c>
      <c r="BC43" t="s">
        <v>81</v>
      </c>
      <c r="BD43" t="s">
        <v>86</v>
      </c>
      <c r="BE43" t="s">
        <v>90</v>
      </c>
      <c r="BF43" t="s">
        <v>95</v>
      </c>
      <c r="BG43" t="s">
        <v>99</v>
      </c>
      <c r="BH43" t="s">
        <v>103</v>
      </c>
      <c r="BI43" t="s">
        <v>114</v>
      </c>
      <c r="BJ43" t="s">
        <v>117</v>
      </c>
      <c r="BL43" t="s">
        <v>178</v>
      </c>
      <c r="BM43" t="s">
        <v>181</v>
      </c>
      <c r="BN43" t="s">
        <v>184</v>
      </c>
      <c r="BO43" t="s">
        <v>187</v>
      </c>
      <c r="BP43" t="s">
        <v>191</v>
      </c>
      <c r="BQ43" t="s">
        <v>195</v>
      </c>
      <c r="BR43" t="s">
        <v>198</v>
      </c>
      <c r="BS43" t="s">
        <v>202</v>
      </c>
      <c r="BT43" t="s">
        <v>13</v>
      </c>
      <c r="BU43" t="s">
        <v>17</v>
      </c>
      <c r="BV43" t="s">
        <v>21</v>
      </c>
      <c r="CB43" t="s">
        <v>71</v>
      </c>
      <c r="CC43" t="s">
        <v>74</v>
      </c>
      <c r="CD43" t="s">
        <v>78</v>
      </c>
      <c r="CE43" t="s">
        <v>82</v>
      </c>
      <c r="CF43" t="s">
        <v>87</v>
      </c>
      <c r="CG43" t="s">
        <v>91</v>
      </c>
      <c r="CH43" t="s">
        <v>96</v>
      </c>
    </row>
    <row r="44" spans="2:86" ht="15">
      <c r="B44" t="s">
        <v>98</v>
      </c>
      <c r="O44" t="s">
        <v>200</v>
      </c>
      <c r="AA44" t="s">
        <v>85</v>
      </c>
      <c r="AB44" t="s">
        <v>89</v>
      </c>
      <c r="AC44" t="s">
        <v>94</v>
      </c>
      <c r="AD44" t="s">
        <v>98</v>
      </c>
      <c r="AE44" t="s">
        <v>102</v>
      </c>
      <c r="AM44" t="s">
        <v>190</v>
      </c>
      <c r="AN44" t="s">
        <v>194</v>
      </c>
      <c r="AO44" t="s">
        <v>197</v>
      </c>
      <c r="AP44" t="s">
        <v>201</v>
      </c>
      <c r="AQ44" t="s">
        <v>12</v>
      </c>
      <c r="AR44" t="s">
        <v>16</v>
      </c>
      <c r="AS44" t="s">
        <v>20</v>
      </c>
      <c r="AY44" t="s">
        <v>70</v>
      </c>
      <c r="AZ44" t="s">
        <v>73</v>
      </c>
      <c r="BA44" t="s">
        <v>77</v>
      </c>
      <c r="BB44" t="s">
        <v>81</v>
      </c>
      <c r="BC44" t="s">
        <v>86</v>
      </c>
      <c r="BD44" t="s">
        <v>90</v>
      </c>
      <c r="BE44" t="s">
        <v>95</v>
      </c>
      <c r="BF44" t="s">
        <v>99</v>
      </c>
      <c r="BG44" t="s">
        <v>103</v>
      </c>
      <c r="BH44" t="s">
        <v>114</v>
      </c>
      <c r="BI44" t="s">
        <v>117</v>
      </c>
      <c r="BJ44" t="s">
        <v>120</v>
      </c>
      <c r="BK44" t="s">
        <v>178</v>
      </c>
      <c r="BL44" t="s">
        <v>181</v>
      </c>
      <c r="BM44" t="s">
        <v>184</v>
      </c>
      <c r="BN44" t="s">
        <v>187</v>
      </c>
      <c r="BO44" t="s">
        <v>191</v>
      </c>
      <c r="BP44" t="s">
        <v>195</v>
      </c>
      <c r="BQ44" t="s">
        <v>198</v>
      </c>
      <c r="BR44" t="s">
        <v>202</v>
      </c>
      <c r="BS44" t="s">
        <v>13</v>
      </c>
      <c r="BT44" t="s">
        <v>17</v>
      </c>
      <c r="BU44" t="s">
        <v>21</v>
      </c>
      <c r="BV44" t="s">
        <v>24</v>
      </c>
      <c r="CA44" t="s">
        <v>71</v>
      </c>
      <c r="CB44" t="s">
        <v>74</v>
      </c>
      <c r="CC44" t="s">
        <v>78</v>
      </c>
      <c r="CD44" t="s">
        <v>82</v>
      </c>
      <c r="CE44" t="s">
        <v>87</v>
      </c>
      <c r="CF44" t="s">
        <v>91</v>
      </c>
      <c r="CG44" t="s">
        <v>96</v>
      </c>
      <c r="CH44" t="s">
        <v>100</v>
      </c>
    </row>
    <row r="45" spans="2:86" ht="15">
      <c r="B45" t="s">
        <v>102</v>
      </c>
      <c r="AA45" t="s">
        <v>89</v>
      </c>
      <c r="AB45" t="s">
        <v>94</v>
      </c>
      <c r="AC45" t="s">
        <v>98</v>
      </c>
      <c r="AD45" t="s">
        <v>102</v>
      </c>
      <c r="AM45" t="s">
        <v>194</v>
      </c>
      <c r="AN45" t="s">
        <v>197</v>
      </c>
      <c r="AO45" t="s">
        <v>201</v>
      </c>
      <c r="AP45" t="s">
        <v>12</v>
      </c>
      <c r="AQ45" t="s">
        <v>16</v>
      </c>
      <c r="AR45" t="s">
        <v>20</v>
      </c>
      <c r="AY45" t="s">
        <v>73</v>
      </c>
      <c r="AZ45" t="s">
        <v>77</v>
      </c>
      <c r="BA45" t="s">
        <v>81</v>
      </c>
      <c r="BB45" t="s">
        <v>86</v>
      </c>
      <c r="BC45" t="s">
        <v>90</v>
      </c>
      <c r="BD45" t="s">
        <v>95</v>
      </c>
      <c r="BE45" t="s">
        <v>99</v>
      </c>
      <c r="BF45" t="s">
        <v>103</v>
      </c>
      <c r="BG45" t="s">
        <v>114</v>
      </c>
      <c r="BH45" t="s">
        <v>117</v>
      </c>
      <c r="BI45" t="s">
        <v>120</v>
      </c>
      <c r="BJ45" t="s">
        <v>123</v>
      </c>
      <c r="BK45" t="s">
        <v>181</v>
      </c>
      <c r="BL45" t="s">
        <v>184</v>
      </c>
      <c r="BM45" t="s">
        <v>187</v>
      </c>
      <c r="BN45" t="s">
        <v>191</v>
      </c>
      <c r="BO45" t="s">
        <v>195</v>
      </c>
      <c r="BP45" t="s">
        <v>198</v>
      </c>
      <c r="BQ45" t="s">
        <v>202</v>
      </c>
      <c r="BR45" t="s">
        <v>13</v>
      </c>
      <c r="BS45" t="s">
        <v>17</v>
      </c>
      <c r="BT45" t="s">
        <v>21</v>
      </c>
      <c r="BU45" t="s">
        <v>24</v>
      </c>
      <c r="BV45" t="s">
        <v>27</v>
      </c>
      <c r="BZ45" t="s">
        <v>71</v>
      </c>
      <c r="CA45" t="s">
        <v>74</v>
      </c>
      <c r="CB45" t="s">
        <v>78</v>
      </c>
      <c r="CC45" t="s">
        <v>82</v>
      </c>
      <c r="CD45" t="s">
        <v>87</v>
      </c>
      <c r="CE45" t="s">
        <v>91</v>
      </c>
      <c r="CF45" t="s">
        <v>96</v>
      </c>
      <c r="CG45" t="s">
        <v>100</v>
      </c>
      <c r="CH45" t="s">
        <v>104</v>
      </c>
    </row>
    <row r="46" spans="2:62" ht="15">
      <c r="B46" t="s">
        <v>169</v>
      </c>
      <c r="D46" t="s">
        <v>172</v>
      </c>
      <c r="F46" t="s">
        <v>176</v>
      </c>
      <c r="H46" t="s">
        <v>179</v>
      </c>
      <c r="J46" t="s">
        <v>185</v>
      </c>
      <c r="L46" t="s">
        <v>193</v>
      </c>
      <c r="N46" t="s">
        <v>200</v>
      </c>
      <c r="P46" t="s">
        <v>53</v>
      </c>
      <c r="Q46" t="s">
        <v>55</v>
      </c>
      <c r="R46" t="s">
        <v>59</v>
      </c>
      <c r="S46" t="s">
        <v>61</v>
      </c>
      <c r="T46" t="s">
        <v>64</v>
      </c>
      <c r="U46" t="s">
        <v>66</v>
      </c>
      <c r="V46" t="s">
        <v>69</v>
      </c>
      <c r="W46" t="s">
        <v>72</v>
      </c>
      <c r="X46" t="s">
        <v>76</v>
      </c>
      <c r="Y46" t="s">
        <v>80</v>
      </c>
      <c r="Z46" t="s">
        <v>85</v>
      </c>
      <c r="AD46" t="s">
        <v>169</v>
      </c>
      <c r="AE46" t="s">
        <v>170</v>
      </c>
      <c r="AF46" t="s">
        <v>173</v>
      </c>
      <c r="AG46" t="s">
        <v>174</v>
      </c>
      <c r="AH46" t="s">
        <v>177</v>
      </c>
      <c r="AI46" t="s">
        <v>180</v>
      </c>
      <c r="AJ46" t="s">
        <v>183</v>
      </c>
      <c r="AK46" t="s">
        <v>186</v>
      </c>
      <c r="AL46" t="s">
        <v>190</v>
      </c>
      <c r="AR46" t="s">
        <v>54</v>
      </c>
      <c r="AS46" t="s">
        <v>56</v>
      </c>
      <c r="AT46" t="s">
        <v>60</v>
      </c>
      <c r="AU46" t="s">
        <v>62</v>
      </c>
      <c r="AV46" t="s">
        <v>65</v>
      </c>
      <c r="AW46" t="s">
        <v>67</v>
      </c>
      <c r="AX46" t="s">
        <v>70</v>
      </c>
      <c r="BJ46" t="s">
        <v>178</v>
      </c>
    </row>
    <row r="47" spans="2:62" ht="15">
      <c r="B47" t="s">
        <v>170</v>
      </c>
      <c r="C47" t="s">
        <v>172</v>
      </c>
      <c r="E47" t="s">
        <v>176</v>
      </c>
      <c r="G47" t="s">
        <v>179</v>
      </c>
      <c r="I47" t="s">
        <v>185</v>
      </c>
      <c r="K47" t="s">
        <v>193</v>
      </c>
      <c r="M47" t="s">
        <v>200</v>
      </c>
      <c r="O47" t="s">
        <v>53</v>
      </c>
      <c r="P47" t="s">
        <v>55</v>
      </c>
      <c r="Q47" t="s">
        <v>59</v>
      </c>
      <c r="R47" t="s">
        <v>61</v>
      </c>
      <c r="S47" t="s">
        <v>64</v>
      </c>
      <c r="T47" t="s">
        <v>66</v>
      </c>
      <c r="U47" t="s">
        <v>69</v>
      </c>
      <c r="V47" t="s">
        <v>72</v>
      </c>
      <c r="W47" t="s">
        <v>76</v>
      </c>
      <c r="X47" t="s">
        <v>80</v>
      </c>
      <c r="Y47" t="s">
        <v>85</v>
      </c>
      <c r="Z47" t="s">
        <v>89</v>
      </c>
      <c r="AC47" t="s">
        <v>169</v>
      </c>
      <c r="AD47" t="s">
        <v>170</v>
      </c>
      <c r="AE47" t="s">
        <v>173</v>
      </c>
      <c r="AF47" t="s">
        <v>174</v>
      </c>
      <c r="AG47" t="s">
        <v>177</v>
      </c>
      <c r="AH47" t="s">
        <v>180</v>
      </c>
      <c r="AI47" t="s">
        <v>183</v>
      </c>
      <c r="AJ47" t="s">
        <v>186</v>
      </c>
      <c r="AK47" t="s">
        <v>190</v>
      </c>
      <c r="AL47" t="s">
        <v>194</v>
      </c>
      <c r="AQ47" t="s">
        <v>54</v>
      </c>
      <c r="AR47" t="s">
        <v>56</v>
      </c>
      <c r="AS47" t="s">
        <v>60</v>
      </c>
      <c r="AT47" t="s">
        <v>62</v>
      </c>
      <c r="AU47" t="s">
        <v>65</v>
      </c>
      <c r="AV47" t="s">
        <v>67</v>
      </c>
      <c r="AW47" t="s">
        <v>70</v>
      </c>
      <c r="AX47" t="s">
        <v>73</v>
      </c>
      <c r="BI47" t="s">
        <v>178</v>
      </c>
      <c r="BJ47" t="s">
        <v>181</v>
      </c>
    </row>
    <row r="48" spans="2:62" ht="15">
      <c r="B48" t="s">
        <v>173</v>
      </c>
      <c r="D48" t="s">
        <v>176</v>
      </c>
      <c r="F48" t="s">
        <v>179</v>
      </c>
      <c r="H48" t="s">
        <v>185</v>
      </c>
      <c r="J48" t="s">
        <v>193</v>
      </c>
      <c r="L48" t="s">
        <v>200</v>
      </c>
      <c r="O48" t="s">
        <v>55</v>
      </c>
      <c r="P48" t="s">
        <v>59</v>
      </c>
      <c r="Q48" t="s">
        <v>61</v>
      </c>
      <c r="R48" t="s">
        <v>64</v>
      </c>
      <c r="S48" t="s">
        <v>66</v>
      </c>
      <c r="T48" t="s">
        <v>69</v>
      </c>
      <c r="U48" t="s">
        <v>72</v>
      </c>
      <c r="V48" t="s">
        <v>76</v>
      </c>
      <c r="W48" t="s">
        <v>80</v>
      </c>
      <c r="X48" t="s">
        <v>85</v>
      </c>
      <c r="Y48" t="s">
        <v>89</v>
      </c>
      <c r="Z48" t="s">
        <v>94</v>
      </c>
      <c r="AB48" t="s">
        <v>169</v>
      </c>
      <c r="AC48" t="s">
        <v>170</v>
      </c>
      <c r="AD48" t="s">
        <v>173</v>
      </c>
      <c r="AE48" t="s">
        <v>174</v>
      </c>
      <c r="AF48" t="s">
        <v>177</v>
      </c>
      <c r="AG48" t="s">
        <v>180</v>
      </c>
      <c r="AH48" t="s">
        <v>183</v>
      </c>
      <c r="AI48" t="s">
        <v>186</v>
      </c>
      <c r="AJ48" t="s">
        <v>190</v>
      </c>
      <c r="AK48" t="s">
        <v>194</v>
      </c>
      <c r="AL48" t="s">
        <v>197</v>
      </c>
      <c r="AP48" t="s">
        <v>54</v>
      </c>
      <c r="AQ48" t="s">
        <v>56</v>
      </c>
      <c r="AR48" t="s">
        <v>60</v>
      </c>
      <c r="AS48" t="s">
        <v>62</v>
      </c>
      <c r="AT48" t="s">
        <v>65</v>
      </c>
      <c r="AU48" t="s">
        <v>67</v>
      </c>
      <c r="AV48" t="s">
        <v>70</v>
      </c>
      <c r="AW48" t="s">
        <v>73</v>
      </c>
      <c r="AX48" t="s">
        <v>77</v>
      </c>
      <c r="BH48" t="s">
        <v>178</v>
      </c>
      <c r="BI48" t="s">
        <v>181</v>
      </c>
      <c r="BJ48" t="s">
        <v>184</v>
      </c>
    </row>
    <row r="49" spans="2:62" ht="15">
      <c r="B49" t="s">
        <v>174</v>
      </c>
      <c r="C49" t="s">
        <v>176</v>
      </c>
      <c r="E49" t="s">
        <v>179</v>
      </c>
      <c r="G49" t="s">
        <v>185</v>
      </c>
      <c r="I49" t="s">
        <v>193</v>
      </c>
      <c r="K49" t="s">
        <v>200</v>
      </c>
      <c r="O49" t="s">
        <v>59</v>
      </c>
      <c r="P49" t="s">
        <v>61</v>
      </c>
      <c r="Q49" t="s">
        <v>64</v>
      </c>
      <c r="R49" t="s">
        <v>66</v>
      </c>
      <c r="S49" t="s">
        <v>69</v>
      </c>
      <c r="T49" t="s">
        <v>72</v>
      </c>
      <c r="U49" t="s">
        <v>76</v>
      </c>
      <c r="V49" t="s">
        <v>80</v>
      </c>
      <c r="W49" t="s">
        <v>85</v>
      </c>
      <c r="X49" t="s">
        <v>89</v>
      </c>
      <c r="Y49" t="s">
        <v>94</v>
      </c>
      <c r="Z49" t="s">
        <v>98</v>
      </c>
      <c r="AA49" t="s">
        <v>169</v>
      </c>
      <c r="AB49" t="s">
        <v>170</v>
      </c>
      <c r="AC49" t="s">
        <v>173</v>
      </c>
      <c r="AD49" t="s">
        <v>174</v>
      </c>
      <c r="AE49" t="s">
        <v>177</v>
      </c>
      <c r="AF49" t="s">
        <v>180</v>
      </c>
      <c r="AG49" t="s">
        <v>183</v>
      </c>
      <c r="AH49" t="s">
        <v>186</v>
      </c>
      <c r="AI49" t="s">
        <v>190</v>
      </c>
      <c r="AJ49" t="s">
        <v>194</v>
      </c>
      <c r="AK49" t="s">
        <v>197</v>
      </c>
      <c r="AL49" t="s">
        <v>201</v>
      </c>
      <c r="AO49" t="s">
        <v>54</v>
      </c>
      <c r="AP49" t="s">
        <v>56</v>
      </c>
      <c r="AQ49" t="s">
        <v>60</v>
      </c>
      <c r="AR49" t="s">
        <v>62</v>
      </c>
      <c r="AS49" t="s">
        <v>65</v>
      </c>
      <c r="AT49" t="s">
        <v>67</v>
      </c>
      <c r="AU49" t="s">
        <v>70</v>
      </c>
      <c r="AV49" t="s">
        <v>73</v>
      </c>
      <c r="AW49" t="s">
        <v>77</v>
      </c>
      <c r="AX49" t="s">
        <v>81</v>
      </c>
      <c r="BG49" t="s">
        <v>178</v>
      </c>
      <c r="BH49" t="s">
        <v>181</v>
      </c>
      <c r="BI49" t="s">
        <v>184</v>
      </c>
      <c r="BJ49" t="s">
        <v>187</v>
      </c>
    </row>
    <row r="50" spans="2:74" ht="15">
      <c r="B50" t="s">
        <v>177</v>
      </c>
      <c r="D50" t="s">
        <v>179</v>
      </c>
      <c r="F50" t="s">
        <v>185</v>
      </c>
      <c r="H50" t="s">
        <v>193</v>
      </c>
      <c r="J50" t="s">
        <v>200</v>
      </c>
      <c r="O50" t="s">
        <v>61</v>
      </c>
      <c r="P50" t="s">
        <v>64</v>
      </c>
      <c r="Q50" t="s">
        <v>66</v>
      </c>
      <c r="R50" t="s">
        <v>69</v>
      </c>
      <c r="S50" t="s">
        <v>72</v>
      </c>
      <c r="T50" t="s">
        <v>76</v>
      </c>
      <c r="U50" t="s">
        <v>80</v>
      </c>
      <c r="V50" t="s">
        <v>85</v>
      </c>
      <c r="W50" t="s">
        <v>89</v>
      </c>
      <c r="X50" t="s">
        <v>94</v>
      </c>
      <c r="Y50" t="s">
        <v>98</v>
      </c>
      <c r="Z50" t="s">
        <v>102</v>
      </c>
      <c r="AA50" t="s">
        <v>170</v>
      </c>
      <c r="AB50" t="s">
        <v>173</v>
      </c>
      <c r="AC50" t="s">
        <v>174</v>
      </c>
      <c r="AD50" t="s">
        <v>177</v>
      </c>
      <c r="AE50" t="s">
        <v>180</v>
      </c>
      <c r="AF50" t="s">
        <v>183</v>
      </c>
      <c r="AG50" t="s">
        <v>186</v>
      </c>
      <c r="AH50" t="s">
        <v>190</v>
      </c>
      <c r="AI50" t="s">
        <v>194</v>
      </c>
      <c r="AJ50" t="s">
        <v>197</v>
      </c>
      <c r="AK50" t="s">
        <v>201</v>
      </c>
      <c r="AL50" t="s">
        <v>12</v>
      </c>
      <c r="AN50" t="s">
        <v>54</v>
      </c>
      <c r="AO50" t="s">
        <v>56</v>
      </c>
      <c r="AP50" t="s">
        <v>60</v>
      </c>
      <c r="AQ50" t="s">
        <v>62</v>
      </c>
      <c r="AR50" t="s">
        <v>65</v>
      </c>
      <c r="AS50" t="s">
        <v>67</v>
      </c>
      <c r="AT50" t="s">
        <v>70</v>
      </c>
      <c r="AU50" t="s">
        <v>73</v>
      </c>
      <c r="AV50" t="s">
        <v>77</v>
      </c>
      <c r="AW50" t="s">
        <v>81</v>
      </c>
      <c r="AX50" t="s">
        <v>86</v>
      </c>
      <c r="BF50" t="s">
        <v>178</v>
      </c>
      <c r="BG50" t="s">
        <v>181</v>
      </c>
      <c r="BH50" t="s">
        <v>184</v>
      </c>
      <c r="BI50" t="s">
        <v>187</v>
      </c>
      <c r="BJ50" t="s">
        <v>191</v>
      </c>
      <c r="BV50" t="s">
        <v>71</v>
      </c>
    </row>
    <row r="51" spans="2:74" ht="15">
      <c r="B51" t="s">
        <v>180</v>
      </c>
      <c r="C51" t="s">
        <v>179</v>
      </c>
      <c r="E51" t="s">
        <v>185</v>
      </c>
      <c r="G51" t="s">
        <v>193</v>
      </c>
      <c r="I51" t="s">
        <v>200</v>
      </c>
      <c r="O51" t="s">
        <v>64</v>
      </c>
      <c r="P51" t="s">
        <v>66</v>
      </c>
      <c r="Q51" t="s">
        <v>69</v>
      </c>
      <c r="R51" t="s">
        <v>72</v>
      </c>
      <c r="S51" t="s">
        <v>76</v>
      </c>
      <c r="T51" t="s">
        <v>80</v>
      </c>
      <c r="U51" t="s">
        <v>85</v>
      </c>
      <c r="V51" t="s">
        <v>89</v>
      </c>
      <c r="W51" t="s">
        <v>94</v>
      </c>
      <c r="X51" t="s">
        <v>98</v>
      </c>
      <c r="Y51" t="s">
        <v>102</v>
      </c>
      <c r="AA51" t="s">
        <v>173</v>
      </c>
      <c r="AB51" t="s">
        <v>174</v>
      </c>
      <c r="AC51" t="s">
        <v>177</v>
      </c>
      <c r="AD51" t="s">
        <v>180</v>
      </c>
      <c r="AE51" t="s">
        <v>183</v>
      </c>
      <c r="AF51" t="s">
        <v>186</v>
      </c>
      <c r="AG51" t="s">
        <v>190</v>
      </c>
      <c r="AH51" t="s">
        <v>194</v>
      </c>
      <c r="AI51" t="s">
        <v>197</v>
      </c>
      <c r="AJ51" t="s">
        <v>201</v>
      </c>
      <c r="AK51" t="s">
        <v>12</v>
      </c>
      <c r="AL51" t="s">
        <v>16</v>
      </c>
      <c r="AM51" t="s">
        <v>54</v>
      </c>
      <c r="AN51" t="s">
        <v>56</v>
      </c>
      <c r="AO51" t="s">
        <v>60</v>
      </c>
      <c r="AP51" t="s">
        <v>62</v>
      </c>
      <c r="AQ51" t="s">
        <v>65</v>
      </c>
      <c r="AR51" t="s">
        <v>67</v>
      </c>
      <c r="AS51" t="s">
        <v>70</v>
      </c>
      <c r="AT51" t="s">
        <v>73</v>
      </c>
      <c r="AU51" t="s">
        <v>77</v>
      </c>
      <c r="AV51" t="s">
        <v>81</v>
      </c>
      <c r="AW51" t="s">
        <v>86</v>
      </c>
      <c r="AX51" t="s">
        <v>90</v>
      </c>
      <c r="BE51" t="s">
        <v>178</v>
      </c>
      <c r="BF51" t="s">
        <v>181</v>
      </c>
      <c r="BG51" t="s">
        <v>184</v>
      </c>
      <c r="BH51" t="s">
        <v>187</v>
      </c>
      <c r="BI51" t="s">
        <v>191</v>
      </c>
      <c r="BJ51" t="s">
        <v>195</v>
      </c>
      <c r="BU51" t="s">
        <v>71</v>
      </c>
      <c r="BV51" t="s">
        <v>74</v>
      </c>
    </row>
    <row r="52" spans="2:74" ht="15">
      <c r="B52" t="s">
        <v>183</v>
      </c>
      <c r="D52" t="s">
        <v>185</v>
      </c>
      <c r="F52" t="s">
        <v>193</v>
      </c>
      <c r="H52" t="s">
        <v>200</v>
      </c>
      <c r="O52" t="s">
        <v>66</v>
      </c>
      <c r="P52" t="s">
        <v>69</v>
      </c>
      <c r="Q52" t="s">
        <v>72</v>
      </c>
      <c r="R52" t="s">
        <v>76</v>
      </c>
      <c r="S52" t="s">
        <v>80</v>
      </c>
      <c r="T52" t="s">
        <v>85</v>
      </c>
      <c r="U52" t="s">
        <v>89</v>
      </c>
      <c r="V52" t="s">
        <v>94</v>
      </c>
      <c r="W52" t="s">
        <v>98</v>
      </c>
      <c r="X52" t="s">
        <v>102</v>
      </c>
      <c r="AA52" t="s">
        <v>174</v>
      </c>
      <c r="AB52" t="s">
        <v>177</v>
      </c>
      <c r="AC52" t="s">
        <v>180</v>
      </c>
      <c r="AD52" t="s">
        <v>183</v>
      </c>
      <c r="AE52" t="s">
        <v>186</v>
      </c>
      <c r="AF52" t="s">
        <v>190</v>
      </c>
      <c r="AG52" t="s">
        <v>194</v>
      </c>
      <c r="AH52" t="s">
        <v>197</v>
      </c>
      <c r="AI52" t="s">
        <v>201</v>
      </c>
      <c r="AJ52" t="s">
        <v>12</v>
      </c>
      <c r="AK52" t="s">
        <v>16</v>
      </c>
      <c r="AL52" t="s">
        <v>20</v>
      </c>
      <c r="AM52" t="s">
        <v>56</v>
      </c>
      <c r="AN52" t="s">
        <v>60</v>
      </c>
      <c r="AO52" t="s">
        <v>62</v>
      </c>
      <c r="AP52" t="s">
        <v>65</v>
      </c>
      <c r="AQ52" t="s">
        <v>67</v>
      </c>
      <c r="AR52" t="s">
        <v>70</v>
      </c>
      <c r="AS52" t="s">
        <v>73</v>
      </c>
      <c r="AT52" t="s">
        <v>77</v>
      </c>
      <c r="AU52" t="s">
        <v>81</v>
      </c>
      <c r="AV52" t="s">
        <v>86</v>
      </c>
      <c r="AW52" t="s">
        <v>90</v>
      </c>
      <c r="AX52" t="s">
        <v>95</v>
      </c>
      <c r="BD52" t="s">
        <v>178</v>
      </c>
      <c r="BE52" t="s">
        <v>181</v>
      </c>
      <c r="BF52" t="s">
        <v>184</v>
      </c>
      <c r="BG52" t="s">
        <v>187</v>
      </c>
      <c r="BH52" t="s">
        <v>191</v>
      </c>
      <c r="BI52" t="s">
        <v>195</v>
      </c>
      <c r="BJ52" t="s">
        <v>198</v>
      </c>
      <c r="BT52" t="s">
        <v>71</v>
      </c>
      <c r="BU52" t="s">
        <v>74</v>
      </c>
      <c r="BV52" t="s">
        <v>78</v>
      </c>
    </row>
    <row r="53" spans="2:86" ht="15">
      <c r="B53" t="s">
        <v>186</v>
      </c>
      <c r="C53" t="s">
        <v>185</v>
      </c>
      <c r="E53" t="s">
        <v>193</v>
      </c>
      <c r="G53" t="s">
        <v>200</v>
      </c>
      <c r="O53" t="s">
        <v>69</v>
      </c>
      <c r="P53" t="s">
        <v>72</v>
      </c>
      <c r="Q53" t="s">
        <v>76</v>
      </c>
      <c r="R53" t="s">
        <v>80</v>
      </c>
      <c r="S53" t="s">
        <v>85</v>
      </c>
      <c r="T53" t="s">
        <v>89</v>
      </c>
      <c r="U53" t="s">
        <v>94</v>
      </c>
      <c r="V53" t="s">
        <v>98</v>
      </c>
      <c r="W53" t="s">
        <v>102</v>
      </c>
      <c r="AA53" t="s">
        <v>177</v>
      </c>
      <c r="AB53" t="s">
        <v>180</v>
      </c>
      <c r="AC53" t="s">
        <v>183</v>
      </c>
      <c r="AD53" t="s">
        <v>186</v>
      </c>
      <c r="AE53" t="s">
        <v>190</v>
      </c>
      <c r="AF53" t="s">
        <v>194</v>
      </c>
      <c r="AG53" t="s">
        <v>197</v>
      </c>
      <c r="AH53" t="s">
        <v>201</v>
      </c>
      <c r="AI53" t="s">
        <v>12</v>
      </c>
      <c r="AJ53" t="s">
        <v>16</v>
      </c>
      <c r="AK53" t="s">
        <v>20</v>
      </c>
      <c r="AM53" t="s">
        <v>60</v>
      </c>
      <c r="AN53" t="s">
        <v>62</v>
      </c>
      <c r="AO53" t="s">
        <v>65</v>
      </c>
      <c r="AP53" t="s">
        <v>67</v>
      </c>
      <c r="AQ53" t="s">
        <v>70</v>
      </c>
      <c r="AR53" t="s">
        <v>73</v>
      </c>
      <c r="AS53" t="s">
        <v>77</v>
      </c>
      <c r="AT53" t="s">
        <v>81</v>
      </c>
      <c r="AU53" t="s">
        <v>86</v>
      </c>
      <c r="AV53" t="s">
        <v>90</v>
      </c>
      <c r="AW53" t="s">
        <v>95</v>
      </c>
      <c r="AX53" t="s">
        <v>99</v>
      </c>
      <c r="BC53" t="s">
        <v>178</v>
      </c>
      <c r="BD53" t="s">
        <v>181</v>
      </c>
      <c r="BE53" t="s">
        <v>184</v>
      </c>
      <c r="BF53" t="s">
        <v>187</v>
      </c>
      <c r="BG53" t="s">
        <v>191</v>
      </c>
      <c r="BH53" t="s">
        <v>195</v>
      </c>
      <c r="BI53" t="s">
        <v>198</v>
      </c>
      <c r="BJ53" t="s">
        <v>202</v>
      </c>
      <c r="BS53" t="s">
        <v>71</v>
      </c>
      <c r="BT53" t="s">
        <v>74</v>
      </c>
      <c r="BU53" t="s">
        <v>78</v>
      </c>
      <c r="BV53" t="s">
        <v>82</v>
      </c>
      <c r="CH53" t="s">
        <v>188</v>
      </c>
    </row>
    <row r="54" spans="2:86" ht="15">
      <c r="B54" t="s">
        <v>190</v>
      </c>
      <c r="D54" t="s">
        <v>193</v>
      </c>
      <c r="F54" t="s">
        <v>200</v>
      </c>
      <c r="O54" t="s">
        <v>72</v>
      </c>
      <c r="P54" t="s">
        <v>76</v>
      </c>
      <c r="Q54" t="s">
        <v>80</v>
      </c>
      <c r="R54" t="s">
        <v>85</v>
      </c>
      <c r="S54" t="s">
        <v>89</v>
      </c>
      <c r="T54" t="s">
        <v>94</v>
      </c>
      <c r="U54" t="s">
        <v>98</v>
      </c>
      <c r="V54" t="s">
        <v>102</v>
      </c>
      <c r="AA54" t="s">
        <v>180</v>
      </c>
      <c r="AB54" t="s">
        <v>183</v>
      </c>
      <c r="AC54" t="s">
        <v>186</v>
      </c>
      <c r="AD54" t="s">
        <v>190</v>
      </c>
      <c r="AE54" t="s">
        <v>194</v>
      </c>
      <c r="AF54" t="s">
        <v>197</v>
      </c>
      <c r="AG54" t="s">
        <v>201</v>
      </c>
      <c r="AH54" t="s">
        <v>12</v>
      </c>
      <c r="AI54" t="s">
        <v>16</v>
      </c>
      <c r="AJ54" t="s">
        <v>20</v>
      </c>
      <c r="AM54" t="s">
        <v>62</v>
      </c>
      <c r="AN54" t="s">
        <v>65</v>
      </c>
      <c r="AO54" t="s">
        <v>67</v>
      </c>
      <c r="AP54" t="s">
        <v>70</v>
      </c>
      <c r="AQ54" t="s">
        <v>73</v>
      </c>
      <c r="AR54" t="s">
        <v>77</v>
      </c>
      <c r="AS54" t="s">
        <v>81</v>
      </c>
      <c r="AT54" t="s">
        <v>86</v>
      </c>
      <c r="AU54" t="s">
        <v>90</v>
      </c>
      <c r="AV54" t="s">
        <v>95</v>
      </c>
      <c r="AW54" t="s">
        <v>99</v>
      </c>
      <c r="AX54" t="s">
        <v>103</v>
      </c>
      <c r="BB54" t="s">
        <v>178</v>
      </c>
      <c r="BC54" t="s">
        <v>181</v>
      </c>
      <c r="BD54" t="s">
        <v>184</v>
      </c>
      <c r="BE54" t="s">
        <v>187</v>
      </c>
      <c r="BF54" t="s">
        <v>191</v>
      </c>
      <c r="BG54" t="s">
        <v>195</v>
      </c>
      <c r="BH54" t="s">
        <v>198</v>
      </c>
      <c r="BI54" t="s">
        <v>202</v>
      </c>
      <c r="BJ54" t="s">
        <v>13</v>
      </c>
      <c r="BR54" t="s">
        <v>71</v>
      </c>
      <c r="BS54" t="s">
        <v>74</v>
      </c>
      <c r="BT54" t="s">
        <v>78</v>
      </c>
      <c r="BU54" t="s">
        <v>82</v>
      </c>
      <c r="BV54" t="s">
        <v>87</v>
      </c>
      <c r="CG54" t="s">
        <v>188</v>
      </c>
      <c r="CH54" t="s">
        <v>192</v>
      </c>
    </row>
    <row r="55" spans="2:86" ht="15">
      <c r="B55" t="s">
        <v>194</v>
      </c>
      <c r="C55" t="s">
        <v>193</v>
      </c>
      <c r="E55" t="s">
        <v>200</v>
      </c>
      <c r="O55" t="s">
        <v>76</v>
      </c>
      <c r="P55" t="s">
        <v>80</v>
      </c>
      <c r="Q55" t="s">
        <v>85</v>
      </c>
      <c r="R55" t="s">
        <v>89</v>
      </c>
      <c r="S55" t="s">
        <v>94</v>
      </c>
      <c r="T55" t="s">
        <v>98</v>
      </c>
      <c r="U55" t="s">
        <v>102</v>
      </c>
      <c r="AA55" t="s">
        <v>183</v>
      </c>
      <c r="AB55" t="s">
        <v>186</v>
      </c>
      <c r="AC55" t="s">
        <v>190</v>
      </c>
      <c r="AD55" t="s">
        <v>194</v>
      </c>
      <c r="AE55" t="s">
        <v>197</v>
      </c>
      <c r="AF55" t="s">
        <v>201</v>
      </c>
      <c r="AG55" t="s">
        <v>12</v>
      </c>
      <c r="AH55" t="s">
        <v>16</v>
      </c>
      <c r="AI55" t="s">
        <v>20</v>
      </c>
      <c r="AM55" t="s">
        <v>65</v>
      </c>
      <c r="AN55" t="s">
        <v>67</v>
      </c>
      <c r="AO55" t="s">
        <v>70</v>
      </c>
      <c r="AP55" t="s">
        <v>73</v>
      </c>
      <c r="AQ55" t="s">
        <v>77</v>
      </c>
      <c r="AR55" t="s">
        <v>81</v>
      </c>
      <c r="AS55" t="s">
        <v>86</v>
      </c>
      <c r="AT55" t="s">
        <v>90</v>
      </c>
      <c r="AU55" t="s">
        <v>95</v>
      </c>
      <c r="AV55" t="s">
        <v>99</v>
      </c>
      <c r="AW55" t="s">
        <v>103</v>
      </c>
      <c r="AX55" t="s">
        <v>114</v>
      </c>
      <c r="BA55" t="s">
        <v>178</v>
      </c>
      <c r="BB55" t="s">
        <v>181</v>
      </c>
      <c r="BC55" t="s">
        <v>184</v>
      </c>
      <c r="BD55" t="s">
        <v>187</v>
      </c>
      <c r="BE55" t="s">
        <v>191</v>
      </c>
      <c r="BF55" t="s">
        <v>195</v>
      </c>
      <c r="BG55" t="s">
        <v>198</v>
      </c>
      <c r="BH55" t="s">
        <v>202</v>
      </c>
      <c r="BI55" t="s">
        <v>13</v>
      </c>
      <c r="BJ55" t="s">
        <v>17</v>
      </c>
      <c r="BQ55" t="s">
        <v>71</v>
      </c>
      <c r="BR55" t="s">
        <v>74</v>
      </c>
      <c r="BS55" t="s">
        <v>78</v>
      </c>
      <c r="BT55" t="s">
        <v>82</v>
      </c>
      <c r="BU55" t="s">
        <v>87</v>
      </c>
      <c r="BV55" t="s">
        <v>91</v>
      </c>
      <c r="CF55" t="s">
        <v>188</v>
      </c>
      <c r="CG55" t="s">
        <v>192</v>
      </c>
      <c r="CH55" t="s">
        <v>196</v>
      </c>
    </row>
    <row r="56" spans="2:86" ht="15">
      <c r="B56" t="s">
        <v>197</v>
      </c>
      <c r="D56" t="s">
        <v>200</v>
      </c>
      <c r="O56" t="s">
        <v>80</v>
      </c>
      <c r="P56" t="s">
        <v>85</v>
      </c>
      <c r="Q56" t="s">
        <v>89</v>
      </c>
      <c r="R56" t="s">
        <v>94</v>
      </c>
      <c r="S56" t="s">
        <v>98</v>
      </c>
      <c r="T56" t="s">
        <v>102</v>
      </c>
      <c r="AA56" t="s">
        <v>186</v>
      </c>
      <c r="AB56" t="s">
        <v>190</v>
      </c>
      <c r="AC56" t="s">
        <v>194</v>
      </c>
      <c r="AD56" t="s">
        <v>197</v>
      </c>
      <c r="AE56" t="s">
        <v>201</v>
      </c>
      <c r="AF56" t="s">
        <v>12</v>
      </c>
      <c r="AG56" t="s">
        <v>16</v>
      </c>
      <c r="AH56" t="s">
        <v>20</v>
      </c>
      <c r="AM56" t="s">
        <v>67</v>
      </c>
      <c r="AN56" t="s">
        <v>70</v>
      </c>
      <c r="AO56" t="s">
        <v>73</v>
      </c>
      <c r="AP56" t="s">
        <v>77</v>
      </c>
      <c r="AQ56" t="s">
        <v>81</v>
      </c>
      <c r="AR56" t="s">
        <v>86</v>
      </c>
      <c r="AS56" t="s">
        <v>90</v>
      </c>
      <c r="AT56" t="s">
        <v>95</v>
      </c>
      <c r="AU56" t="s">
        <v>99</v>
      </c>
      <c r="AV56" t="s">
        <v>103</v>
      </c>
      <c r="AW56" t="s">
        <v>114</v>
      </c>
      <c r="AX56" t="s">
        <v>117</v>
      </c>
      <c r="AZ56" t="s">
        <v>178</v>
      </c>
      <c r="BA56" t="s">
        <v>181</v>
      </c>
      <c r="BB56" t="s">
        <v>184</v>
      </c>
      <c r="BC56" t="s">
        <v>187</v>
      </c>
      <c r="BD56" t="s">
        <v>191</v>
      </c>
      <c r="BE56" t="s">
        <v>195</v>
      </c>
      <c r="BF56" t="s">
        <v>198</v>
      </c>
      <c r="BG56" t="s">
        <v>202</v>
      </c>
      <c r="BH56" t="s">
        <v>13</v>
      </c>
      <c r="BI56" t="s">
        <v>17</v>
      </c>
      <c r="BJ56" t="s">
        <v>21</v>
      </c>
      <c r="BP56" t="s">
        <v>71</v>
      </c>
      <c r="BQ56" t="s">
        <v>74</v>
      </c>
      <c r="BR56" t="s">
        <v>78</v>
      </c>
      <c r="BS56" t="s">
        <v>82</v>
      </c>
      <c r="BT56" t="s">
        <v>87</v>
      </c>
      <c r="BU56" t="s">
        <v>91</v>
      </c>
      <c r="BV56" t="s">
        <v>96</v>
      </c>
      <c r="CE56" t="s">
        <v>188</v>
      </c>
      <c r="CF56" t="s">
        <v>192</v>
      </c>
      <c r="CG56" t="s">
        <v>196</v>
      </c>
      <c r="CH56" t="s">
        <v>199</v>
      </c>
    </row>
    <row r="57" spans="2:86" ht="15">
      <c r="B57" t="s">
        <v>201</v>
      </c>
      <c r="C57" t="s">
        <v>200</v>
      </c>
      <c r="O57" t="s">
        <v>85</v>
      </c>
      <c r="P57" t="s">
        <v>89</v>
      </c>
      <c r="Q57" t="s">
        <v>94</v>
      </c>
      <c r="R57" t="s">
        <v>98</v>
      </c>
      <c r="S57" t="s">
        <v>102</v>
      </c>
      <c r="AA57" t="s">
        <v>190</v>
      </c>
      <c r="AB57" t="s">
        <v>194</v>
      </c>
      <c r="AC57" t="s">
        <v>197</v>
      </c>
      <c r="AD57" t="s">
        <v>201</v>
      </c>
      <c r="AE57" t="s">
        <v>12</v>
      </c>
      <c r="AF57" t="s">
        <v>16</v>
      </c>
      <c r="AG57" t="s">
        <v>20</v>
      </c>
      <c r="AM57" t="s">
        <v>70</v>
      </c>
      <c r="AN57" t="s">
        <v>73</v>
      </c>
      <c r="AO57" t="s">
        <v>77</v>
      </c>
      <c r="AP57" t="s">
        <v>81</v>
      </c>
      <c r="AQ57" t="s">
        <v>86</v>
      </c>
      <c r="AR57" t="s">
        <v>90</v>
      </c>
      <c r="AS57" t="s">
        <v>95</v>
      </c>
      <c r="AT57" t="s">
        <v>99</v>
      </c>
      <c r="AU57" t="s">
        <v>103</v>
      </c>
      <c r="AV57" t="s">
        <v>114</v>
      </c>
      <c r="AW57" t="s">
        <v>117</v>
      </c>
      <c r="AX57" t="s">
        <v>120</v>
      </c>
      <c r="AY57" t="s">
        <v>178</v>
      </c>
      <c r="AZ57" t="s">
        <v>181</v>
      </c>
      <c r="BA57" t="s">
        <v>184</v>
      </c>
      <c r="BB57" t="s">
        <v>187</v>
      </c>
      <c r="BC57" t="s">
        <v>191</v>
      </c>
      <c r="BD57" t="s">
        <v>195</v>
      </c>
      <c r="BE57" t="s">
        <v>198</v>
      </c>
      <c r="BF57" t="s">
        <v>202</v>
      </c>
      <c r="BG57" t="s">
        <v>13</v>
      </c>
      <c r="BH57" t="s">
        <v>17</v>
      </c>
      <c r="BI57" t="s">
        <v>21</v>
      </c>
      <c r="BJ57" t="s">
        <v>24</v>
      </c>
      <c r="BO57" t="s">
        <v>71</v>
      </c>
      <c r="BP57" t="s">
        <v>74</v>
      </c>
      <c r="BQ57" t="s">
        <v>78</v>
      </c>
      <c r="BR57" t="s">
        <v>82</v>
      </c>
      <c r="BS57" t="s">
        <v>87</v>
      </c>
      <c r="BT57" t="s">
        <v>91</v>
      </c>
      <c r="BU57" t="s">
        <v>96</v>
      </c>
      <c r="BV57" t="s">
        <v>100</v>
      </c>
      <c r="CD57" t="s">
        <v>188</v>
      </c>
      <c r="CE57" t="s">
        <v>192</v>
      </c>
      <c r="CF57" t="s">
        <v>196</v>
      </c>
      <c r="CG57" t="s">
        <v>199</v>
      </c>
      <c r="CH57" t="s">
        <v>203</v>
      </c>
    </row>
    <row r="58" spans="2:86" ht="15">
      <c r="B58" t="s">
        <v>12</v>
      </c>
      <c r="O58" t="s">
        <v>89</v>
      </c>
      <c r="P58" t="s">
        <v>94</v>
      </c>
      <c r="Q58" t="s">
        <v>98</v>
      </c>
      <c r="R58" t="s">
        <v>102</v>
      </c>
      <c r="AA58" t="s">
        <v>194</v>
      </c>
      <c r="AB58" t="s">
        <v>197</v>
      </c>
      <c r="AC58" t="s">
        <v>201</v>
      </c>
      <c r="AD58" t="s">
        <v>12</v>
      </c>
      <c r="AE58" t="s">
        <v>16</v>
      </c>
      <c r="AF58" t="s">
        <v>20</v>
      </c>
      <c r="AM58" t="s">
        <v>73</v>
      </c>
      <c r="AN58" t="s">
        <v>77</v>
      </c>
      <c r="AO58" t="s">
        <v>81</v>
      </c>
      <c r="AP58" t="s">
        <v>86</v>
      </c>
      <c r="AQ58" t="s">
        <v>90</v>
      </c>
      <c r="AR58" t="s">
        <v>95</v>
      </c>
      <c r="AS58" t="s">
        <v>99</v>
      </c>
      <c r="AT58" t="s">
        <v>103</v>
      </c>
      <c r="AU58" t="s">
        <v>114</v>
      </c>
      <c r="AV58" t="s">
        <v>117</v>
      </c>
      <c r="AW58" t="s">
        <v>120</v>
      </c>
      <c r="AX58" t="s">
        <v>123</v>
      </c>
      <c r="AY58" t="s">
        <v>181</v>
      </c>
      <c r="AZ58" t="s">
        <v>184</v>
      </c>
      <c r="BA58" t="s">
        <v>187</v>
      </c>
      <c r="BB58" t="s">
        <v>191</v>
      </c>
      <c r="BC58" t="s">
        <v>195</v>
      </c>
      <c r="BD58" t="s">
        <v>198</v>
      </c>
      <c r="BE58" t="s">
        <v>202</v>
      </c>
      <c r="BF58" t="s">
        <v>13</v>
      </c>
      <c r="BG58" t="s">
        <v>17</v>
      </c>
      <c r="BH58" t="s">
        <v>21</v>
      </c>
      <c r="BI58" t="s">
        <v>24</v>
      </c>
      <c r="BJ58" t="s">
        <v>27</v>
      </c>
      <c r="BN58" t="s">
        <v>71</v>
      </c>
      <c r="BO58" t="s">
        <v>74</v>
      </c>
      <c r="BP58" t="s">
        <v>78</v>
      </c>
      <c r="BQ58" t="s">
        <v>82</v>
      </c>
      <c r="BR58" t="s">
        <v>87</v>
      </c>
      <c r="BS58" t="s">
        <v>91</v>
      </c>
      <c r="BT58" t="s">
        <v>96</v>
      </c>
      <c r="BU58" t="s">
        <v>100</v>
      </c>
      <c r="BV58" t="s">
        <v>104</v>
      </c>
      <c r="CC58" t="s">
        <v>188</v>
      </c>
      <c r="CD58" t="s">
        <v>192</v>
      </c>
      <c r="CE58" t="s">
        <v>196</v>
      </c>
      <c r="CF58" t="s">
        <v>199</v>
      </c>
      <c r="CG58" t="s">
        <v>203</v>
      </c>
      <c r="CH58" t="s">
        <v>14</v>
      </c>
    </row>
    <row r="59" spans="2:86" ht="15">
      <c r="B59" t="s">
        <v>16</v>
      </c>
      <c r="O59" t="s">
        <v>94</v>
      </c>
      <c r="P59" t="s">
        <v>98</v>
      </c>
      <c r="Q59" t="s">
        <v>102</v>
      </c>
      <c r="AA59" t="s">
        <v>197</v>
      </c>
      <c r="AB59" t="s">
        <v>201</v>
      </c>
      <c r="AC59" t="s">
        <v>12</v>
      </c>
      <c r="AD59" t="s">
        <v>16</v>
      </c>
      <c r="AE59" t="s">
        <v>20</v>
      </c>
      <c r="AM59" t="s">
        <v>77</v>
      </c>
      <c r="AN59" t="s">
        <v>81</v>
      </c>
      <c r="AO59" t="s">
        <v>86</v>
      </c>
      <c r="AP59" t="s">
        <v>90</v>
      </c>
      <c r="AQ59" t="s">
        <v>95</v>
      </c>
      <c r="AR59" t="s">
        <v>99</v>
      </c>
      <c r="AS59" t="s">
        <v>103</v>
      </c>
      <c r="AT59" t="s">
        <v>114</v>
      </c>
      <c r="AU59" t="s">
        <v>117</v>
      </c>
      <c r="AV59" t="s">
        <v>120</v>
      </c>
      <c r="AW59" t="s">
        <v>123</v>
      </c>
      <c r="AX59" t="s">
        <v>126</v>
      </c>
      <c r="AY59" t="s">
        <v>184</v>
      </c>
      <c r="AZ59" t="s">
        <v>187</v>
      </c>
      <c r="BA59" t="s">
        <v>191</v>
      </c>
      <c r="BB59" t="s">
        <v>195</v>
      </c>
      <c r="BC59" t="s">
        <v>198</v>
      </c>
      <c r="BD59" t="s">
        <v>202</v>
      </c>
      <c r="BE59" t="s">
        <v>13</v>
      </c>
      <c r="BF59" t="s">
        <v>17</v>
      </c>
      <c r="BG59" t="s">
        <v>21</v>
      </c>
      <c r="BH59" t="s">
        <v>24</v>
      </c>
      <c r="BI59" t="s">
        <v>27</v>
      </c>
      <c r="BJ59" t="s">
        <v>30</v>
      </c>
      <c r="BM59" t="s">
        <v>71</v>
      </c>
      <c r="BN59" t="s">
        <v>74</v>
      </c>
      <c r="BO59" t="s">
        <v>78</v>
      </c>
      <c r="BP59" t="s">
        <v>82</v>
      </c>
      <c r="BQ59" t="s">
        <v>87</v>
      </c>
      <c r="BR59" t="s">
        <v>91</v>
      </c>
      <c r="BS59" t="s">
        <v>96</v>
      </c>
      <c r="BT59" t="s">
        <v>100</v>
      </c>
      <c r="BU59" t="s">
        <v>104</v>
      </c>
      <c r="BV59" t="s">
        <v>115</v>
      </c>
      <c r="CB59" t="s">
        <v>188</v>
      </c>
      <c r="CC59" t="s">
        <v>192</v>
      </c>
      <c r="CD59" t="s">
        <v>196</v>
      </c>
      <c r="CE59" t="s">
        <v>199</v>
      </c>
      <c r="CF59" t="s">
        <v>203</v>
      </c>
      <c r="CG59" t="s">
        <v>14</v>
      </c>
      <c r="CH59" t="s">
        <v>18</v>
      </c>
    </row>
    <row r="60" spans="2:86" ht="15">
      <c r="B60" t="s">
        <v>20</v>
      </c>
      <c r="O60" t="s">
        <v>98</v>
      </c>
      <c r="P60" t="s">
        <v>102</v>
      </c>
      <c r="AA60" t="s">
        <v>201</v>
      </c>
      <c r="AB60" t="s">
        <v>12</v>
      </c>
      <c r="AC60" t="s">
        <v>16</v>
      </c>
      <c r="AD60" t="s">
        <v>20</v>
      </c>
      <c r="AM60" t="s">
        <v>81</v>
      </c>
      <c r="AN60" t="s">
        <v>86</v>
      </c>
      <c r="AO60" t="s">
        <v>90</v>
      </c>
      <c r="AP60" t="s">
        <v>95</v>
      </c>
      <c r="AQ60" t="s">
        <v>99</v>
      </c>
      <c r="AR60" t="s">
        <v>103</v>
      </c>
      <c r="AS60" t="s">
        <v>114</v>
      </c>
      <c r="AT60" t="s">
        <v>117</v>
      </c>
      <c r="AU60" t="s">
        <v>120</v>
      </c>
      <c r="AV60" t="s">
        <v>123</v>
      </c>
      <c r="AW60" t="s">
        <v>126</v>
      </c>
      <c r="AX60" t="s">
        <v>129</v>
      </c>
      <c r="AY60" t="s">
        <v>187</v>
      </c>
      <c r="AZ60" t="s">
        <v>191</v>
      </c>
      <c r="BA60" t="s">
        <v>195</v>
      </c>
      <c r="BB60" t="s">
        <v>198</v>
      </c>
      <c r="BC60" t="s">
        <v>202</v>
      </c>
      <c r="BD60" t="s">
        <v>13</v>
      </c>
      <c r="BE60" t="s">
        <v>17</v>
      </c>
      <c r="BF60" t="s">
        <v>21</v>
      </c>
      <c r="BG60" t="s">
        <v>24</v>
      </c>
      <c r="BH60" t="s">
        <v>27</v>
      </c>
      <c r="BI60" t="s">
        <v>30</v>
      </c>
      <c r="BJ60" t="s">
        <v>33</v>
      </c>
      <c r="BL60" t="s">
        <v>71</v>
      </c>
      <c r="BM60" t="s">
        <v>74</v>
      </c>
      <c r="BN60" t="s">
        <v>78</v>
      </c>
      <c r="BO60" t="s">
        <v>82</v>
      </c>
      <c r="BP60" t="s">
        <v>87</v>
      </c>
      <c r="BQ60" t="s">
        <v>91</v>
      </c>
      <c r="BR60" t="s">
        <v>96</v>
      </c>
      <c r="BS60" t="s">
        <v>100</v>
      </c>
      <c r="BT60" t="s">
        <v>104</v>
      </c>
      <c r="BU60" t="s">
        <v>115</v>
      </c>
      <c r="BV60" t="s">
        <v>118</v>
      </c>
      <c r="CA60" t="s">
        <v>188</v>
      </c>
      <c r="CB60" t="s">
        <v>192</v>
      </c>
      <c r="CC60" t="s">
        <v>196</v>
      </c>
      <c r="CD60" t="s">
        <v>199</v>
      </c>
      <c r="CE60" t="s">
        <v>203</v>
      </c>
      <c r="CF60" t="s">
        <v>14</v>
      </c>
      <c r="CG60" t="s">
        <v>18</v>
      </c>
      <c r="CH60" t="s">
        <v>22</v>
      </c>
    </row>
    <row r="61" spans="2:50" ht="15">
      <c r="B61" t="s">
        <v>54</v>
      </c>
      <c r="C61" t="s">
        <v>55</v>
      </c>
      <c r="D61" t="s">
        <v>59</v>
      </c>
      <c r="E61" t="s">
        <v>61</v>
      </c>
      <c r="F61" t="s">
        <v>64</v>
      </c>
      <c r="G61" t="s">
        <v>66</v>
      </c>
      <c r="H61" t="s">
        <v>69</v>
      </c>
      <c r="I61" t="s">
        <v>72</v>
      </c>
      <c r="J61" t="s">
        <v>76</v>
      </c>
      <c r="K61" t="s">
        <v>80</v>
      </c>
      <c r="L61" t="s">
        <v>85</v>
      </c>
      <c r="M61" t="s">
        <v>89</v>
      </c>
      <c r="N61" t="s">
        <v>94</v>
      </c>
      <c r="P61" t="s">
        <v>169</v>
      </c>
      <c r="Q61" t="s">
        <v>170</v>
      </c>
      <c r="R61" t="s">
        <v>173</v>
      </c>
      <c r="S61" t="s">
        <v>174</v>
      </c>
      <c r="T61" t="s">
        <v>177</v>
      </c>
      <c r="U61" t="s">
        <v>180</v>
      </c>
      <c r="V61" t="s">
        <v>183</v>
      </c>
      <c r="W61" t="s">
        <v>186</v>
      </c>
      <c r="X61" t="s">
        <v>190</v>
      </c>
      <c r="Y61" t="s">
        <v>194</v>
      </c>
      <c r="Z61" t="s">
        <v>197</v>
      </c>
      <c r="AD61" t="s">
        <v>54</v>
      </c>
      <c r="AE61" t="s">
        <v>56</v>
      </c>
      <c r="AF61" t="s">
        <v>60</v>
      </c>
      <c r="AG61" t="s">
        <v>62</v>
      </c>
      <c r="AH61" t="s">
        <v>65</v>
      </c>
      <c r="AI61" t="s">
        <v>67</v>
      </c>
      <c r="AJ61" t="s">
        <v>70</v>
      </c>
      <c r="AK61" t="s">
        <v>73</v>
      </c>
      <c r="AL61" t="s">
        <v>77</v>
      </c>
      <c r="AV61" t="s">
        <v>178</v>
      </c>
      <c r="AW61" t="s">
        <v>181</v>
      </c>
      <c r="AX61" t="s">
        <v>184</v>
      </c>
    </row>
    <row r="62" spans="2:50" ht="15">
      <c r="B62" t="s">
        <v>56</v>
      </c>
      <c r="C62" t="s">
        <v>59</v>
      </c>
      <c r="D62" t="s">
        <v>61</v>
      </c>
      <c r="E62" t="s">
        <v>64</v>
      </c>
      <c r="F62" t="s">
        <v>66</v>
      </c>
      <c r="G62" t="s">
        <v>69</v>
      </c>
      <c r="H62" t="s">
        <v>72</v>
      </c>
      <c r="I62" t="s">
        <v>76</v>
      </c>
      <c r="J62" t="s">
        <v>80</v>
      </c>
      <c r="K62" t="s">
        <v>85</v>
      </c>
      <c r="L62" t="s">
        <v>89</v>
      </c>
      <c r="M62" t="s">
        <v>94</v>
      </c>
      <c r="N62" t="s">
        <v>98</v>
      </c>
      <c r="O62" t="s">
        <v>169</v>
      </c>
      <c r="P62" t="s">
        <v>170</v>
      </c>
      <c r="Q62" t="s">
        <v>173</v>
      </c>
      <c r="R62" t="s">
        <v>174</v>
      </c>
      <c r="S62" t="s">
        <v>177</v>
      </c>
      <c r="T62" t="s">
        <v>180</v>
      </c>
      <c r="U62" t="s">
        <v>183</v>
      </c>
      <c r="V62" t="s">
        <v>186</v>
      </c>
      <c r="W62" t="s">
        <v>190</v>
      </c>
      <c r="X62" t="s">
        <v>194</v>
      </c>
      <c r="Y62" t="s">
        <v>197</v>
      </c>
      <c r="Z62" t="s">
        <v>201</v>
      </c>
      <c r="AC62" t="s">
        <v>54</v>
      </c>
      <c r="AD62" t="s">
        <v>56</v>
      </c>
      <c r="AE62" t="s">
        <v>60</v>
      </c>
      <c r="AF62" t="s">
        <v>62</v>
      </c>
      <c r="AG62" t="s">
        <v>65</v>
      </c>
      <c r="AH62" t="s">
        <v>67</v>
      </c>
      <c r="AI62" t="s">
        <v>70</v>
      </c>
      <c r="AJ62" t="s">
        <v>73</v>
      </c>
      <c r="AK62" t="s">
        <v>77</v>
      </c>
      <c r="AL62" t="s">
        <v>81</v>
      </c>
      <c r="AU62" t="s">
        <v>178</v>
      </c>
      <c r="AV62" t="s">
        <v>181</v>
      </c>
      <c r="AW62" t="s">
        <v>184</v>
      </c>
      <c r="AX62" t="s">
        <v>187</v>
      </c>
    </row>
    <row r="63" spans="2:62" ht="15">
      <c r="B63" t="s">
        <v>60</v>
      </c>
      <c r="C63" t="s">
        <v>61</v>
      </c>
      <c r="D63" t="s">
        <v>64</v>
      </c>
      <c r="E63" t="s">
        <v>66</v>
      </c>
      <c r="F63" t="s">
        <v>69</v>
      </c>
      <c r="G63" t="s">
        <v>72</v>
      </c>
      <c r="H63" t="s">
        <v>76</v>
      </c>
      <c r="I63" t="s">
        <v>80</v>
      </c>
      <c r="J63" t="s">
        <v>85</v>
      </c>
      <c r="K63" t="s">
        <v>89</v>
      </c>
      <c r="L63" t="s">
        <v>94</v>
      </c>
      <c r="M63" t="s">
        <v>98</v>
      </c>
      <c r="N63" t="s">
        <v>102</v>
      </c>
      <c r="O63" t="s">
        <v>170</v>
      </c>
      <c r="P63" t="s">
        <v>173</v>
      </c>
      <c r="Q63" t="s">
        <v>174</v>
      </c>
      <c r="R63" t="s">
        <v>177</v>
      </c>
      <c r="S63" t="s">
        <v>180</v>
      </c>
      <c r="T63" t="s">
        <v>183</v>
      </c>
      <c r="U63" t="s">
        <v>186</v>
      </c>
      <c r="V63" t="s">
        <v>190</v>
      </c>
      <c r="W63" t="s">
        <v>194</v>
      </c>
      <c r="X63" t="s">
        <v>197</v>
      </c>
      <c r="Y63" t="s">
        <v>201</v>
      </c>
      <c r="Z63" t="s">
        <v>12</v>
      </c>
      <c r="AB63" t="s">
        <v>54</v>
      </c>
      <c r="AC63" t="s">
        <v>56</v>
      </c>
      <c r="AD63" t="s">
        <v>60</v>
      </c>
      <c r="AE63" t="s">
        <v>62</v>
      </c>
      <c r="AF63" t="s">
        <v>65</v>
      </c>
      <c r="AG63" t="s">
        <v>67</v>
      </c>
      <c r="AH63" t="s">
        <v>70</v>
      </c>
      <c r="AI63" t="s">
        <v>73</v>
      </c>
      <c r="AJ63" t="s">
        <v>77</v>
      </c>
      <c r="AK63" t="s">
        <v>81</v>
      </c>
      <c r="AL63" t="s">
        <v>86</v>
      </c>
      <c r="AT63" t="s">
        <v>178</v>
      </c>
      <c r="AU63" t="s">
        <v>181</v>
      </c>
      <c r="AV63" t="s">
        <v>184</v>
      </c>
      <c r="AW63" t="s">
        <v>187</v>
      </c>
      <c r="AX63" t="s">
        <v>191</v>
      </c>
      <c r="BJ63" t="s">
        <v>71</v>
      </c>
    </row>
    <row r="64" spans="2:62" ht="15">
      <c r="B64" t="s">
        <v>62</v>
      </c>
      <c r="C64" t="s">
        <v>64</v>
      </c>
      <c r="D64" t="s">
        <v>66</v>
      </c>
      <c r="E64" t="s">
        <v>69</v>
      </c>
      <c r="F64" t="s">
        <v>72</v>
      </c>
      <c r="G64" t="s">
        <v>76</v>
      </c>
      <c r="H64" t="s">
        <v>80</v>
      </c>
      <c r="I64" t="s">
        <v>85</v>
      </c>
      <c r="J64" t="s">
        <v>89</v>
      </c>
      <c r="K64" t="s">
        <v>94</v>
      </c>
      <c r="L64" t="s">
        <v>98</v>
      </c>
      <c r="M64" t="s">
        <v>102</v>
      </c>
      <c r="O64" t="s">
        <v>173</v>
      </c>
      <c r="P64" t="s">
        <v>174</v>
      </c>
      <c r="Q64" t="s">
        <v>177</v>
      </c>
      <c r="R64" t="s">
        <v>180</v>
      </c>
      <c r="S64" t="s">
        <v>183</v>
      </c>
      <c r="T64" t="s">
        <v>186</v>
      </c>
      <c r="U64" t="s">
        <v>190</v>
      </c>
      <c r="V64" t="s">
        <v>194</v>
      </c>
      <c r="W64" t="s">
        <v>197</v>
      </c>
      <c r="X64" t="s">
        <v>201</v>
      </c>
      <c r="Y64" t="s">
        <v>12</v>
      </c>
      <c r="Z64" t="s">
        <v>16</v>
      </c>
      <c r="AA64" t="s">
        <v>54</v>
      </c>
      <c r="AB64" t="s">
        <v>56</v>
      </c>
      <c r="AC64" t="s">
        <v>60</v>
      </c>
      <c r="AD64" t="s">
        <v>62</v>
      </c>
      <c r="AE64" t="s">
        <v>65</v>
      </c>
      <c r="AF64" t="s">
        <v>67</v>
      </c>
      <c r="AG64" t="s">
        <v>70</v>
      </c>
      <c r="AH64" t="s">
        <v>73</v>
      </c>
      <c r="AI64" t="s">
        <v>77</v>
      </c>
      <c r="AJ64" t="s">
        <v>81</v>
      </c>
      <c r="AK64" t="s">
        <v>86</v>
      </c>
      <c r="AL64" t="s">
        <v>90</v>
      </c>
      <c r="AS64" t="s">
        <v>178</v>
      </c>
      <c r="AT64" t="s">
        <v>181</v>
      </c>
      <c r="AU64" t="s">
        <v>184</v>
      </c>
      <c r="AV64" t="s">
        <v>187</v>
      </c>
      <c r="AW64" t="s">
        <v>191</v>
      </c>
      <c r="AX64" t="s">
        <v>195</v>
      </c>
      <c r="BI64" t="s">
        <v>71</v>
      </c>
      <c r="BJ64" t="s">
        <v>74</v>
      </c>
    </row>
    <row r="65" spans="2:62" ht="15">
      <c r="B65" t="s">
        <v>65</v>
      </c>
      <c r="C65" t="s">
        <v>66</v>
      </c>
      <c r="D65" t="s">
        <v>69</v>
      </c>
      <c r="E65" t="s">
        <v>72</v>
      </c>
      <c r="F65" t="s">
        <v>76</v>
      </c>
      <c r="G65" t="s">
        <v>80</v>
      </c>
      <c r="H65" t="s">
        <v>85</v>
      </c>
      <c r="I65" t="s">
        <v>89</v>
      </c>
      <c r="J65" t="s">
        <v>94</v>
      </c>
      <c r="K65" t="s">
        <v>98</v>
      </c>
      <c r="L65" t="s">
        <v>102</v>
      </c>
      <c r="O65" t="s">
        <v>174</v>
      </c>
      <c r="P65" t="s">
        <v>177</v>
      </c>
      <c r="Q65" t="s">
        <v>180</v>
      </c>
      <c r="R65" t="s">
        <v>183</v>
      </c>
      <c r="S65" t="s">
        <v>186</v>
      </c>
      <c r="T65" t="s">
        <v>190</v>
      </c>
      <c r="U65" t="s">
        <v>194</v>
      </c>
      <c r="V65" t="s">
        <v>197</v>
      </c>
      <c r="W65" t="s">
        <v>201</v>
      </c>
      <c r="X65" t="s">
        <v>12</v>
      </c>
      <c r="Y65" t="s">
        <v>16</v>
      </c>
      <c r="Z65" t="s">
        <v>20</v>
      </c>
      <c r="AA65" t="s">
        <v>56</v>
      </c>
      <c r="AB65" t="s">
        <v>60</v>
      </c>
      <c r="AC65" t="s">
        <v>62</v>
      </c>
      <c r="AD65" t="s">
        <v>65</v>
      </c>
      <c r="AE65" t="s">
        <v>67</v>
      </c>
      <c r="AF65" t="s">
        <v>70</v>
      </c>
      <c r="AG65" t="s">
        <v>73</v>
      </c>
      <c r="AH65" t="s">
        <v>77</v>
      </c>
      <c r="AI65" t="s">
        <v>81</v>
      </c>
      <c r="AJ65" t="s">
        <v>86</v>
      </c>
      <c r="AK65" t="s">
        <v>90</v>
      </c>
      <c r="AL65" t="s">
        <v>95</v>
      </c>
      <c r="AR65" t="s">
        <v>178</v>
      </c>
      <c r="AS65" t="s">
        <v>181</v>
      </c>
      <c r="AT65" t="s">
        <v>184</v>
      </c>
      <c r="AU65" t="s">
        <v>187</v>
      </c>
      <c r="AV65" t="s">
        <v>191</v>
      </c>
      <c r="AW65" t="s">
        <v>195</v>
      </c>
      <c r="AX65" t="s">
        <v>198</v>
      </c>
      <c r="BH65" t="s">
        <v>71</v>
      </c>
      <c r="BI65" t="s">
        <v>74</v>
      </c>
      <c r="BJ65" t="s">
        <v>78</v>
      </c>
    </row>
    <row r="66" spans="2:74" ht="15">
      <c r="B66" t="s">
        <v>67</v>
      </c>
      <c r="C66" t="s">
        <v>69</v>
      </c>
      <c r="D66" t="s">
        <v>72</v>
      </c>
      <c r="E66" t="s">
        <v>76</v>
      </c>
      <c r="F66" t="s">
        <v>80</v>
      </c>
      <c r="G66" t="s">
        <v>85</v>
      </c>
      <c r="H66" t="s">
        <v>89</v>
      </c>
      <c r="I66" t="s">
        <v>94</v>
      </c>
      <c r="J66" t="s">
        <v>98</v>
      </c>
      <c r="K66" t="s">
        <v>102</v>
      </c>
      <c r="O66" t="s">
        <v>177</v>
      </c>
      <c r="P66" t="s">
        <v>180</v>
      </c>
      <c r="Q66" t="s">
        <v>183</v>
      </c>
      <c r="R66" t="s">
        <v>186</v>
      </c>
      <c r="S66" t="s">
        <v>190</v>
      </c>
      <c r="T66" t="s">
        <v>194</v>
      </c>
      <c r="U66" t="s">
        <v>197</v>
      </c>
      <c r="V66" t="s">
        <v>201</v>
      </c>
      <c r="W66" t="s">
        <v>12</v>
      </c>
      <c r="X66" t="s">
        <v>16</v>
      </c>
      <c r="Y66" t="s">
        <v>20</v>
      </c>
      <c r="AA66" t="s">
        <v>60</v>
      </c>
      <c r="AB66" t="s">
        <v>62</v>
      </c>
      <c r="AC66" t="s">
        <v>65</v>
      </c>
      <c r="AD66" t="s">
        <v>67</v>
      </c>
      <c r="AE66" t="s">
        <v>70</v>
      </c>
      <c r="AF66" t="s">
        <v>73</v>
      </c>
      <c r="AG66" t="s">
        <v>77</v>
      </c>
      <c r="AH66" t="s">
        <v>81</v>
      </c>
      <c r="AI66" t="s">
        <v>86</v>
      </c>
      <c r="AJ66" t="s">
        <v>90</v>
      </c>
      <c r="AK66" t="s">
        <v>95</v>
      </c>
      <c r="AL66" t="s">
        <v>99</v>
      </c>
      <c r="AQ66" t="s">
        <v>178</v>
      </c>
      <c r="AR66" t="s">
        <v>181</v>
      </c>
      <c r="AS66" t="s">
        <v>184</v>
      </c>
      <c r="AT66" t="s">
        <v>187</v>
      </c>
      <c r="AU66" t="s">
        <v>191</v>
      </c>
      <c r="AV66" t="s">
        <v>195</v>
      </c>
      <c r="AW66" t="s">
        <v>198</v>
      </c>
      <c r="AX66" t="s">
        <v>202</v>
      </c>
      <c r="BG66" t="s">
        <v>71</v>
      </c>
      <c r="BH66" t="s">
        <v>74</v>
      </c>
      <c r="BI66" t="s">
        <v>78</v>
      </c>
      <c r="BJ66" t="s">
        <v>82</v>
      </c>
      <c r="BV66" t="s">
        <v>188</v>
      </c>
    </row>
    <row r="67" spans="2:74" ht="15">
      <c r="B67" t="s">
        <v>70</v>
      </c>
      <c r="C67" t="s">
        <v>72</v>
      </c>
      <c r="D67" t="s">
        <v>76</v>
      </c>
      <c r="E67" t="s">
        <v>80</v>
      </c>
      <c r="F67" t="s">
        <v>85</v>
      </c>
      <c r="G67" t="s">
        <v>89</v>
      </c>
      <c r="H67" t="s">
        <v>94</v>
      </c>
      <c r="I67" t="s">
        <v>98</v>
      </c>
      <c r="J67" t="s">
        <v>102</v>
      </c>
      <c r="O67" t="s">
        <v>180</v>
      </c>
      <c r="P67" t="s">
        <v>183</v>
      </c>
      <c r="Q67" t="s">
        <v>186</v>
      </c>
      <c r="R67" t="s">
        <v>190</v>
      </c>
      <c r="S67" t="s">
        <v>194</v>
      </c>
      <c r="T67" t="s">
        <v>197</v>
      </c>
      <c r="U67" t="s">
        <v>201</v>
      </c>
      <c r="V67" t="s">
        <v>12</v>
      </c>
      <c r="W67" t="s">
        <v>16</v>
      </c>
      <c r="X67" t="s">
        <v>20</v>
      </c>
      <c r="AA67" t="s">
        <v>62</v>
      </c>
      <c r="AB67" t="s">
        <v>65</v>
      </c>
      <c r="AC67" t="s">
        <v>67</v>
      </c>
      <c r="AD67" t="s">
        <v>70</v>
      </c>
      <c r="AE67" t="s">
        <v>73</v>
      </c>
      <c r="AF67" t="s">
        <v>77</v>
      </c>
      <c r="AG67" t="s">
        <v>81</v>
      </c>
      <c r="AH67" t="s">
        <v>86</v>
      </c>
      <c r="AI67" t="s">
        <v>90</v>
      </c>
      <c r="AJ67" t="s">
        <v>95</v>
      </c>
      <c r="AK67" t="s">
        <v>99</v>
      </c>
      <c r="AL67" t="s">
        <v>103</v>
      </c>
      <c r="AP67" t="s">
        <v>178</v>
      </c>
      <c r="AQ67" t="s">
        <v>181</v>
      </c>
      <c r="AR67" t="s">
        <v>184</v>
      </c>
      <c r="AS67" t="s">
        <v>187</v>
      </c>
      <c r="AT67" t="s">
        <v>191</v>
      </c>
      <c r="AU67" t="s">
        <v>195</v>
      </c>
      <c r="AV67" t="s">
        <v>198</v>
      </c>
      <c r="AW67" t="s">
        <v>202</v>
      </c>
      <c r="AX67" t="s">
        <v>13</v>
      </c>
      <c r="BF67" t="s">
        <v>71</v>
      </c>
      <c r="BG67" t="s">
        <v>74</v>
      </c>
      <c r="BH67" t="s">
        <v>78</v>
      </c>
      <c r="BI67" t="s">
        <v>82</v>
      </c>
      <c r="BJ67" t="s">
        <v>87</v>
      </c>
      <c r="BU67" t="s">
        <v>188</v>
      </c>
      <c r="BV67" t="s">
        <v>192</v>
      </c>
    </row>
    <row r="68" spans="2:86" ht="15">
      <c r="B68" t="s">
        <v>73</v>
      </c>
      <c r="C68" t="s">
        <v>76</v>
      </c>
      <c r="D68" t="s">
        <v>80</v>
      </c>
      <c r="E68" t="s">
        <v>85</v>
      </c>
      <c r="F68" t="s">
        <v>89</v>
      </c>
      <c r="G68" t="s">
        <v>94</v>
      </c>
      <c r="H68" t="s">
        <v>98</v>
      </c>
      <c r="I68" t="s">
        <v>102</v>
      </c>
      <c r="O68" t="s">
        <v>183</v>
      </c>
      <c r="P68" t="s">
        <v>186</v>
      </c>
      <c r="Q68" t="s">
        <v>190</v>
      </c>
      <c r="R68" t="s">
        <v>194</v>
      </c>
      <c r="S68" t="s">
        <v>197</v>
      </c>
      <c r="T68" t="s">
        <v>201</v>
      </c>
      <c r="U68" t="s">
        <v>12</v>
      </c>
      <c r="V68" t="s">
        <v>16</v>
      </c>
      <c r="W68" t="s">
        <v>20</v>
      </c>
      <c r="AA68" t="s">
        <v>65</v>
      </c>
      <c r="AB68" t="s">
        <v>67</v>
      </c>
      <c r="AC68" t="s">
        <v>70</v>
      </c>
      <c r="AD68" t="s">
        <v>73</v>
      </c>
      <c r="AE68" t="s">
        <v>77</v>
      </c>
      <c r="AF68" t="s">
        <v>81</v>
      </c>
      <c r="AG68" t="s">
        <v>86</v>
      </c>
      <c r="AH68" t="s">
        <v>90</v>
      </c>
      <c r="AI68" t="s">
        <v>95</v>
      </c>
      <c r="AJ68" t="s">
        <v>99</v>
      </c>
      <c r="AK68" t="s">
        <v>103</v>
      </c>
      <c r="AL68" t="s">
        <v>114</v>
      </c>
      <c r="AO68" t="s">
        <v>178</v>
      </c>
      <c r="AP68" t="s">
        <v>181</v>
      </c>
      <c r="AQ68" t="s">
        <v>184</v>
      </c>
      <c r="AR68" t="s">
        <v>187</v>
      </c>
      <c r="AS68" t="s">
        <v>191</v>
      </c>
      <c r="AT68" t="s">
        <v>195</v>
      </c>
      <c r="AU68" t="s">
        <v>198</v>
      </c>
      <c r="AV68" t="s">
        <v>202</v>
      </c>
      <c r="AW68" t="s">
        <v>13</v>
      </c>
      <c r="AX68" t="s">
        <v>17</v>
      </c>
      <c r="BE68" t="s">
        <v>71</v>
      </c>
      <c r="BF68" t="s">
        <v>74</v>
      </c>
      <c r="BG68" t="s">
        <v>78</v>
      </c>
      <c r="BH68" t="s">
        <v>82</v>
      </c>
      <c r="BI68" t="s">
        <v>87</v>
      </c>
      <c r="BJ68" t="s">
        <v>91</v>
      </c>
      <c r="BT68" t="s">
        <v>188</v>
      </c>
      <c r="BU68" t="s">
        <v>192</v>
      </c>
      <c r="BV68" t="s">
        <v>196</v>
      </c>
      <c r="CH68" t="s">
        <v>79</v>
      </c>
    </row>
    <row r="69" spans="2:86" ht="15">
      <c r="B69" t="s">
        <v>77</v>
      </c>
      <c r="C69" t="s">
        <v>80</v>
      </c>
      <c r="D69" t="s">
        <v>85</v>
      </c>
      <c r="E69" t="s">
        <v>89</v>
      </c>
      <c r="F69" t="s">
        <v>94</v>
      </c>
      <c r="G69" t="s">
        <v>98</v>
      </c>
      <c r="H69" t="s">
        <v>102</v>
      </c>
      <c r="O69" t="s">
        <v>186</v>
      </c>
      <c r="P69" t="s">
        <v>190</v>
      </c>
      <c r="Q69" t="s">
        <v>194</v>
      </c>
      <c r="R69" t="s">
        <v>197</v>
      </c>
      <c r="S69" t="s">
        <v>201</v>
      </c>
      <c r="T69" t="s">
        <v>12</v>
      </c>
      <c r="U69" t="s">
        <v>16</v>
      </c>
      <c r="V69" t="s">
        <v>20</v>
      </c>
      <c r="AA69" t="s">
        <v>67</v>
      </c>
      <c r="AB69" t="s">
        <v>70</v>
      </c>
      <c r="AC69" t="s">
        <v>73</v>
      </c>
      <c r="AD69" t="s">
        <v>77</v>
      </c>
      <c r="AE69" t="s">
        <v>81</v>
      </c>
      <c r="AF69" t="s">
        <v>86</v>
      </c>
      <c r="AG69" t="s">
        <v>90</v>
      </c>
      <c r="AH69" t="s">
        <v>95</v>
      </c>
      <c r="AI69" t="s">
        <v>99</v>
      </c>
      <c r="AJ69" t="s">
        <v>103</v>
      </c>
      <c r="AK69" t="s">
        <v>114</v>
      </c>
      <c r="AL69" t="s">
        <v>117</v>
      </c>
      <c r="AN69" t="s">
        <v>178</v>
      </c>
      <c r="AO69" t="s">
        <v>181</v>
      </c>
      <c r="AP69" t="s">
        <v>184</v>
      </c>
      <c r="AQ69" t="s">
        <v>187</v>
      </c>
      <c r="AR69" t="s">
        <v>191</v>
      </c>
      <c r="AS69" t="s">
        <v>195</v>
      </c>
      <c r="AT69" t="s">
        <v>198</v>
      </c>
      <c r="AU69" t="s">
        <v>202</v>
      </c>
      <c r="AV69" t="s">
        <v>13</v>
      </c>
      <c r="AW69" t="s">
        <v>17</v>
      </c>
      <c r="AX69" t="s">
        <v>21</v>
      </c>
      <c r="BD69" t="s">
        <v>71</v>
      </c>
      <c r="BE69" t="s">
        <v>74</v>
      </c>
      <c r="BF69" t="s">
        <v>78</v>
      </c>
      <c r="BG69" t="s">
        <v>82</v>
      </c>
      <c r="BH69" t="s">
        <v>87</v>
      </c>
      <c r="BI69" t="s">
        <v>91</v>
      </c>
      <c r="BJ69" t="s">
        <v>96</v>
      </c>
      <c r="BS69" t="s">
        <v>188</v>
      </c>
      <c r="BT69" t="s">
        <v>192</v>
      </c>
      <c r="BU69" t="s">
        <v>196</v>
      </c>
      <c r="BV69" t="s">
        <v>199</v>
      </c>
      <c r="CG69" t="s">
        <v>79</v>
      </c>
      <c r="CH69" t="s">
        <v>83</v>
      </c>
    </row>
    <row r="70" spans="2:86" ht="15">
      <c r="B70" t="s">
        <v>81</v>
      </c>
      <c r="C70" t="s">
        <v>85</v>
      </c>
      <c r="D70" t="s">
        <v>89</v>
      </c>
      <c r="E70" t="s">
        <v>94</v>
      </c>
      <c r="F70" t="s">
        <v>98</v>
      </c>
      <c r="G70" t="s">
        <v>102</v>
      </c>
      <c r="O70" t="s">
        <v>190</v>
      </c>
      <c r="P70" t="s">
        <v>194</v>
      </c>
      <c r="Q70" t="s">
        <v>197</v>
      </c>
      <c r="R70" t="s">
        <v>201</v>
      </c>
      <c r="S70" t="s">
        <v>12</v>
      </c>
      <c r="T70" t="s">
        <v>16</v>
      </c>
      <c r="U70" t="s">
        <v>20</v>
      </c>
      <c r="AA70" t="s">
        <v>70</v>
      </c>
      <c r="AB70" t="s">
        <v>73</v>
      </c>
      <c r="AC70" t="s">
        <v>77</v>
      </c>
      <c r="AD70" t="s">
        <v>81</v>
      </c>
      <c r="AE70" t="s">
        <v>86</v>
      </c>
      <c r="AF70" t="s">
        <v>90</v>
      </c>
      <c r="AG70" t="s">
        <v>95</v>
      </c>
      <c r="AH70" t="s">
        <v>99</v>
      </c>
      <c r="AI70" t="s">
        <v>103</v>
      </c>
      <c r="AJ70" t="s">
        <v>114</v>
      </c>
      <c r="AK70" t="s">
        <v>117</v>
      </c>
      <c r="AL70" t="s">
        <v>120</v>
      </c>
      <c r="AM70" t="s">
        <v>178</v>
      </c>
      <c r="AN70" t="s">
        <v>181</v>
      </c>
      <c r="AO70" t="s">
        <v>184</v>
      </c>
      <c r="AP70" t="s">
        <v>187</v>
      </c>
      <c r="AQ70" t="s">
        <v>191</v>
      </c>
      <c r="AR70" t="s">
        <v>195</v>
      </c>
      <c r="AS70" t="s">
        <v>198</v>
      </c>
      <c r="AT70" t="s">
        <v>202</v>
      </c>
      <c r="AU70" t="s">
        <v>13</v>
      </c>
      <c r="AV70" t="s">
        <v>17</v>
      </c>
      <c r="AW70" t="s">
        <v>21</v>
      </c>
      <c r="AX70" t="s">
        <v>24</v>
      </c>
      <c r="BC70" t="s">
        <v>71</v>
      </c>
      <c r="BD70" t="s">
        <v>74</v>
      </c>
      <c r="BE70" t="s">
        <v>78</v>
      </c>
      <c r="BF70" t="s">
        <v>82</v>
      </c>
      <c r="BG70" t="s">
        <v>87</v>
      </c>
      <c r="BH70" t="s">
        <v>91</v>
      </c>
      <c r="BI70" t="s">
        <v>96</v>
      </c>
      <c r="BJ70" t="s">
        <v>100</v>
      </c>
      <c r="BR70" t="s">
        <v>188</v>
      </c>
      <c r="BS70" t="s">
        <v>192</v>
      </c>
      <c r="BT70" t="s">
        <v>196</v>
      </c>
      <c r="BU70" t="s">
        <v>199</v>
      </c>
      <c r="BV70" t="s">
        <v>203</v>
      </c>
      <c r="CF70" t="s">
        <v>79</v>
      </c>
      <c r="CG70" t="s">
        <v>83</v>
      </c>
      <c r="CH70" t="s">
        <v>88</v>
      </c>
    </row>
    <row r="71" spans="2:86" ht="15">
      <c r="B71" t="s">
        <v>86</v>
      </c>
      <c r="C71" t="s">
        <v>89</v>
      </c>
      <c r="D71" t="s">
        <v>94</v>
      </c>
      <c r="E71" t="s">
        <v>98</v>
      </c>
      <c r="F71" t="s">
        <v>102</v>
      </c>
      <c r="O71" t="s">
        <v>194</v>
      </c>
      <c r="P71" t="s">
        <v>197</v>
      </c>
      <c r="Q71" t="s">
        <v>201</v>
      </c>
      <c r="R71" t="s">
        <v>12</v>
      </c>
      <c r="S71" t="s">
        <v>16</v>
      </c>
      <c r="T71" t="s">
        <v>20</v>
      </c>
      <c r="AA71" t="s">
        <v>73</v>
      </c>
      <c r="AB71" t="s">
        <v>77</v>
      </c>
      <c r="AC71" t="s">
        <v>81</v>
      </c>
      <c r="AD71" t="s">
        <v>86</v>
      </c>
      <c r="AE71" t="s">
        <v>90</v>
      </c>
      <c r="AF71" t="s">
        <v>95</v>
      </c>
      <c r="AG71" t="s">
        <v>99</v>
      </c>
      <c r="AH71" t="s">
        <v>103</v>
      </c>
      <c r="AI71" t="s">
        <v>114</v>
      </c>
      <c r="AJ71" t="s">
        <v>117</v>
      </c>
      <c r="AK71" t="s">
        <v>120</v>
      </c>
      <c r="AL71" t="s">
        <v>123</v>
      </c>
      <c r="AM71" t="s">
        <v>181</v>
      </c>
      <c r="AN71" t="s">
        <v>184</v>
      </c>
      <c r="AO71" t="s">
        <v>187</v>
      </c>
      <c r="AP71" t="s">
        <v>191</v>
      </c>
      <c r="AQ71" t="s">
        <v>195</v>
      </c>
      <c r="AR71" t="s">
        <v>198</v>
      </c>
      <c r="AS71" t="s">
        <v>202</v>
      </c>
      <c r="AT71" t="s">
        <v>13</v>
      </c>
      <c r="AU71" t="s">
        <v>17</v>
      </c>
      <c r="AV71" t="s">
        <v>21</v>
      </c>
      <c r="AW71" t="s">
        <v>24</v>
      </c>
      <c r="AX71" t="s">
        <v>27</v>
      </c>
      <c r="BB71" t="s">
        <v>71</v>
      </c>
      <c r="BC71" t="s">
        <v>74</v>
      </c>
      <c r="BD71" t="s">
        <v>78</v>
      </c>
      <c r="BE71" t="s">
        <v>82</v>
      </c>
      <c r="BF71" t="s">
        <v>87</v>
      </c>
      <c r="BG71" t="s">
        <v>91</v>
      </c>
      <c r="BH71" t="s">
        <v>96</v>
      </c>
      <c r="BI71" t="s">
        <v>100</v>
      </c>
      <c r="BJ71" t="s">
        <v>104</v>
      </c>
      <c r="BQ71" t="s">
        <v>188</v>
      </c>
      <c r="BR71" t="s">
        <v>192</v>
      </c>
      <c r="BS71" t="s">
        <v>196</v>
      </c>
      <c r="BT71" t="s">
        <v>199</v>
      </c>
      <c r="BU71" t="s">
        <v>203</v>
      </c>
      <c r="BV71" t="s">
        <v>14</v>
      </c>
      <c r="CE71" t="s">
        <v>79</v>
      </c>
      <c r="CF71" t="s">
        <v>83</v>
      </c>
      <c r="CG71" t="s">
        <v>88</v>
      </c>
      <c r="CH71" t="s">
        <v>92</v>
      </c>
    </row>
    <row r="72" spans="2:86" ht="15">
      <c r="B72" t="s">
        <v>90</v>
      </c>
      <c r="C72" t="s">
        <v>94</v>
      </c>
      <c r="D72" t="s">
        <v>98</v>
      </c>
      <c r="E72" t="s">
        <v>102</v>
      </c>
      <c r="O72" t="s">
        <v>197</v>
      </c>
      <c r="P72" t="s">
        <v>201</v>
      </c>
      <c r="Q72" t="s">
        <v>12</v>
      </c>
      <c r="R72" t="s">
        <v>16</v>
      </c>
      <c r="S72" t="s">
        <v>20</v>
      </c>
      <c r="AA72" t="s">
        <v>77</v>
      </c>
      <c r="AB72" t="s">
        <v>81</v>
      </c>
      <c r="AC72" t="s">
        <v>86</v>
      </c>
      <c r="AD72" t="s">
        <v>90</v>
      </c>
      <c r="AE72" t="s">
        <v>95</v>
      </c>
      <c r="AF72" t="s">
        <v>99</v>
      </c>
      <c r="AG72" t="s">
        <v>103</v>
      </c>
      <c r="AH72" t="s">
        <v>114</v>
      </c>
      <c r="AI72" t="s">
        <v>117</v>
      </c>
      <c r="AJ72" t="s">
        <v>120</v>
      </c>
      <c r="AK72" t="s">
        <v>123</v>
      </c>
      <c r="AL72" t="s">
        <v>126</v>
      </c>
      <c r="AM72" t="s">
        <v>184</v>
      </c>
      <c r="AN72" t="s">
        <v>187</v>
      </c>
      <c r="AO72" t="s">
        <v>191</v>
      </c>
      <c r="AP72" t="s">
        <v>195</v>
      </c>
      <c r="AQ72" t="s">
        <v>198</v>
      </c>
      <c r="AR72" t="s">
        <v>202</v>
      </c>
      <c r="AS72" t="s">
        <v>13</v>
      </c>
      <c r="AT72" t="s">
        <v>17</v>
      </c>
      <c r="AU72" t="s">
        <v>21</v>
      </c>
      <c r="AV72" t="s">
        <v>24</v>
      </c>
      <c r="AW72" t="s">
        <v>27</v>
      </c>
      <c r="AX72" t="s">
        <v>30</v>
      </c>
      <c r="BA72" t="s">
        <v>71</v>
      </c>
      <c r="BB72" t="s">
        <v>74</v>
      </c>
      <c r="BC72" t="s">
        <v>78</v>
      </c>
      <c r="BD72" t="s">
        <v>82</v>
      </c>
      <c r="BE72" t="s">
        <v>87</v>
      </c>
      <c r="BF72" t="s">
        <v>91</v>
      </c>
      <c r="BG72" t="s">
        <v>96</v>
      </c>
      <c r="BH72" t="s">
        <v>100</v>
      </c>
      <c r="BI72" t="s">
        <v>104</v>
      </c>
      <c r="BJ72" t="s">
        <v>115</v>
      </c>
      <c r="BP72" t="s">
        <v>188</v>
      </c>
      <c r="BQ72" t="s">
        <v>192</v>
      </c>
      <c r="BR72" t="s">
        <v>196</v>
      </c>
      <c r="BS72" t="s">
        <v>199</v>
      </c>
      <c r="BT72" t="s">
        <v>203</v>
      </c>
      <c r="BU72" t="s">
        <v>14</v>
      </c>
      <c r="BV72" t="s">
        <v>18</v>
      </c>
      <c r="CD72" t="s">
        <v>79</v>
      </c>
      <c r="CE72" t="s">
        <v>83</v>
      </c>
      <c r="CF72" t="s">
        <v>88</v>
      </c>
      <c r="CG72" t="s">
        <v>92</v>
      </c>
      <c r="CH72" t="s">
        <v>97</v>
      </c>
    </row>
    <row r="73" spans="2:86" ht="15">
      <c r="B73" t="s">
        <v>95</v>
      </c>
      <c r="C73" t="s">
        <v>98</v>
      </c>
      <c r="D73" t="s">
        <v>102</v>
      </c>
      <c r="O73" t="s">
        <v>201</v>
      </c>
      <c r="P73" t="s">
        <v>12</v>
      </c>
      <c r="Q73" t="s">
        <v>16</v>
      </c>
      <c r="R73" t="s">
        <v>20</v>
      </c>
      <c r="AA73" t="s">
        <v>81</v>
      </c>
      <c r="AB73" t="s">
        <v>86</v>
      </c>
      <c r="AC73" t="s">
        <v>90</v>
      </c>
      <c r="AD73" t="s">
        <v>95</v>
      </c>
      <c r="AE73" t="s">
        <v>99</v>
      </c>
      <c r="AF73" t="s">
        <v>103</v>
      </c>
      <c r="AG73" t="s">
        <v>114</v>
      </c>
      <c r="AH73" t="s">
        <v>117</v>
      </c>
      <c r="AI73" t="s">
        <v>120</v>
      </c>
      <c r="AJ73" t="s">
        <v>123</v>
      </c>
      <c r="AK73" t="s">
        <v>126</v>
      </c>
      <c r="AL73" t="s">
        <v>129</v>
      </c>
      <c r="AM73" t="s">
        <v>187</v>
      </c>
      <c r="AN73" t="s">
        <v>191</v>
      </c>
      <c r="AO73" t="s">
        <v>195</v>
      </c>
      <c r="AP73" t="s">
        <v>198</v>
      </c>
      <c r="AQ73" t="s">
        <v>202</v>
      </c>
      <c r="AR73" t="s">
        <v>13</v>
      </c>
      <c r="AS73" t="s">
        <v>17</v>
      </c>
      <c r="AT73" t="s">
        <v>21</v>
      </c>
      <c r="AU73" t="s">
        <v>24</v>
      </c>
      <c r="AV73" t="s">
        <v>27</v>
      </c>
      <c r="AW73" t="s">
        <v>30</v>
      </c>
      <c r="AX73" t="s">
        <v>33</v>
      </c>
      <c r="AZ73" t="s">
        <v>71</v>
      </c>
      <c r="BA73" t="s">
        <v>74</v>
      </c>
      <c r="BB73" t="s">
        <v>78</v>
      </c>
      <c r="BC73" t="s">
        <v>82</v>
      </c>
      <c r="BD73" t="s">
        <v>87</v>
      </c>
      <c r="BE73" t="s">
        <v>91</v>
      </c>
      <c r="BF73" t="s">
        <v>96</v>
      </c>
      <c r="BG73" t="s">
        <v>100</v>
      </c>
      <c r="BH73" t="s">
        <v>104</v>
      </c>
      <c r="BI73" t="s">
        <v>115</v>
      </c>
      <c r="BJ73" t="s">
        <v>118</v>
      </c>
      <c r="BO73" t="s">
        <v>188</v>
      </c>
      <c r="BP73" t="s">
        <v>192</v>
      </c>
      <c r="BQ73" t="s">
        <v>196</v>
      </c>
      <c r="BR73" t="s">
        <v>199</v>
      </c>
      <c r="BS73" t="s">
        <v>203</v>
      </c>
      <c r="BT73" t="s">
        <v>14</v>
      </c>
      <c r="BU73" t="s">
        <v>18</v>
      </c>
      <c r="BV73" t="s">
        <v>22</v>
      </c>
      <c r="CC73" t="s">
        <v>79</v>
      </c>
      <c r="CD73" t="s">
        <v>83</v>
      </c>
      <c r="CE73" t="s">
        <v>88</v>
      </c>
      <c r="CF73" t="s">
        <v>92</v>
      </c>
      <c r="CG73" t="s">
        <v>97</v>
      </c>
      <c r="CH73" t="s">
        <v>101</v>
      </c>
    </row>
    <row r="74" spans="2:86" ht="15">
      <c r="B74" t="s">
        <v>99</v>
      </c>
      <c r="C74" t="s">
        <v>102</v>
      </c>
      <c r="O74" t="s">
        <v>12</v>
      </c>
      <c r="P74" t="s">
        <v>16</v>
      </c>
      <c r="Q74" t="s">
        <v>20</v>
      </c>
      <c r="AA74" t="s">
        <v>86</v>
      </c>
      <c r="AB74" t="s">
        <v>90</v>
      </c>
      <c r="AC74" t="s">
        <v>95</v>
      </c>
      <c r="AD74" t="s">
        <v>99</v>
      </c>
      <c r="AE74" t="s">
        <v>103</v>
      </c>
      <c r="AF74" t="s">
        <v>114</v>
      </c>
      <c r="AG74" t="s">
        <v>117</v>
      </c>
      <c r="AH74" t="s">
        <v>120</v>
      </c>
      <c r="AI74" t="s">
        <v>123</v>
      </c>
      <c r="AJ74" t="s">
        <v>126</v>
      </c>
      <c r="AK74" t="s">
        <v>129</v>
      </c>
      <c r="AM74" t="s">
        <v>191</v>
      </c>
      <c r="AN74" t="s">
        <v>195</v>
      </c>
      <c r="AO74" t="s">
        <v>198</v>
      </c>
      <c r="AP74" t="s">
        <v>202</v>
      </c>
      <c r="AQ74" t="s">
        <v>13</v>
      </c>
      <c r="AR74" t="s">
        <v>17</v>
      </c>
      <c r="AS74" t="s">
        <v>21</v>
      </c>
      <c r="AT74" t="s">
        <v>24</v>
      </c>
      <c r="AU74" t="s">
        <v>27</v>
      </c>
      <c r="AV74" t="s">
        <v>30</v>
      </c>
      <c r="AW74" t="s">
        <v>33</v>
      </c>
      <c r="AX74" t="s">
        <v>36</v>
      </c>
      <c r="AY74" t="s">
        <v>71</v>
      </c>
      <c r="AZ74" t="s">
        <v>74</v>
      </c>
      <c r="BA74" t="s">
        <v>78</v>
      </c>
      <c r="BB74" t="s">
        <v>82</v>
      </c>
      <c r="BC74" t="s">
        <v>87</v>
      </c>
      <c r="BD74" t="s">
        <v>91</v>
      </c>
      <c r="BE74" t="s">
        <v>96</v>
      </c>
      <c r="BF74" t="s">
        <v>100</v>
      </c>
      <c r="BG74" t="s">
        <v>104</v>
      </c>
      <c r="BH74" t="s">
        <v>115</v>
      </c>
      <c r="BI74" t="s">
        <v>118</v>
      </c>
      <c r="BJ74" t="s">
        <v>121</v>
      </c>
      <c r="BN74" t="s">
        <v>188</v>
      </c>
      <c r="BO74" t="s">
        <v>192</v>
      </c>
      <c r="BP74" t="s">
        <v>196</v>
      </c>
      <c r="BQ74" t="s">
        <v>199</v>
      </c>
      <c r="BR74" t="s">
        <v>203</v>
      </c>
      <c r="BS74" t="s">
        <v>14</v>
      </c>
      <c r="BT74" t="s">
        <v>18</v>
      </c>
      <c r="BU74" t="s">
        <v>22</v>
      </c>
      <c r="BV74" t="s">
        <v>25</v>
      </c>
      <c r="CB74" t="s">
        <v>79</v>
      </c>
      <c r="CC74" t="s">
        <v>83</v>
      </c>
      <c r="CD74" t="s">
        <v>88</v>
      </c>
      <c r="CE74" t="s">
        <v>92</v>
      </c>
      <c r="CF74" t="s">
        <v>97</v>
      </c>
      <c r="CG74" t="s">
        <v>101</v>
      </c>
      <c r="CH74" t="s">
        <v>113</v>
      </c>
    </row>
    <row r="75" spans="2:86" ht="15">
      <c r="B75" t="s">
        <v>103</v>
      </c>
      <c r="O75" t="s">
        <v>16</v>
      </c>
      <c r="P75" t="s">
        <v>20</v>
      </c>
      <c r="AA75" t="s">
        <v>90</v>
      </c>
      <c r="AB75" t="s">
        <v>95</v>
      </c>
      <c r="AC75" t="s">
        <v>99</v>
      </c>
      <c r="AD75" t="s">
        <v>103</v>
      </c>
      <c r="AE75" t="s">
        <v>114</v>
      </c>
      <c r="AF75" t="s">
        <v>117</v>
      </c>
      <c r="AG75" t="s">
        <v>120</v>
      </c>
      <c r="AH75" t="s">
        <v>123</v>
      </c>
      <c r="AI75" t="s">
        <v>126</v>
      </c>
      <c r="AJ75" t="s">
        <v>129</v>
      </c>
      <c r="AM75" t="s">
        <v>195</v>
      </c>
      <c r="AN75" t="s">
        <v>198</v>
      </c>
      <c r="AO75" t="s">
        <v>202</v>
      </c>
      <c r="AP75" t="s">
        <v>13</v>
      </c>
      <c r="AQ75" t="s">
        <v>17</v>
      </c>
      <c r="AR75" t="s">
        <v>21</v>
      </c>
      <c r="AS75" t="s">
        <v>24</v>
      </c>
      <c r="AT75" t="s">
        <v>27</v>
      </c>
      <c r="AU75" t="s">
        <v>30</v>
      </c>
      <c r="AV75" t="s">
        <v>33</v>
      </c>
      <c r="AW75" t="s">
        <v>36</v>
      </c>
      <c r="AX75" t="s">
        <v>39</v>
      </c>
      <c r="AY75" t="s">
        <v>74</v>
      </c>
      <c r="AZ75" t="s">
        <v>78</v>
      </c>
      <c r="BA75" t="s">
        <v>82</v>
      </c>
      <c r="BB75" t="s">
        <v>87</v>
      </c>
      <c r="BC75" t="s">
        <v>91</v>
      </c>
      <c r="BD75" t="s">
        <v>96</v>
      </c>
      <c r="BE75" t="s">
        <v>100</v>
      </c>
      <c r="BF75" t="s">
        <v>104</v>
      </c>
      <c r="BG75" t="s">
        <v>115</v>
      </c>
      <c r="BH75" t="s">
        <v>118</v>
      </c>
      <c r="BI75" t="s">
        <v>121</v>
      </c>
      <c r="BJ75" t="s">
        <v>124</v>
      </c>
      <c r="BM75" t="s">
        <v>188</v>
      </c>
      <c r="BN75" t="s">
        <v>192</v>
      </c>
      <c r="BO75" t="s">
        <v>196</v>
      </c>
      <c r="BP75" t="s">
        <v>199</v>
      </c>
      <c r="BQ75" t="s">
        <v>203</v>
      </c>
      <c r="BR75" t="s">
        <v>14</v>
      </c>
      <c r="BS75" t="s">
        <v>18</v>
      </c>
      <c r="BT75" t="s">
        <v>22</v>
      </c>
      <c r="BU75" t="s">
        <v>25</v>
      </c>
      <c r="BV75" t="s">
        <v>28</v>
      </c>
      <c r="CA75" t="s">
        <v>79</v>
      </c>
      <c r="CB75" t="s">
        <v>83</v>
      </c>
      <c r="CC75" t="s">
        <v>88</v>
      </c>
      <c r="CD75" t="s">
        <v>92</v>
      </c>
      <c r="CE75" t="s">
        <v>97</v>
      </c>
      <c r="CF75" t="s">
        <v>101</v>
      </c>
      <c r="CG75" t="s">
        <v>113</v>
      </c>
      <c r="CH75" t="s">
        <v>116</v>
      </c>
    </row>
    <row r="76" spans="2:86" ht="15">
      <c r="B76" t="s">
        <v>114</v>
      </c>
      <c r="O76" t="s">
        <v>20</v>
      </c>
      <c r="AA76" t="s">
        <v>95</v>
      </c>
      <c r="AB76" t="s">
        <v>99</v>
      </c>
      <c r="AC76" t="s">
        <v>103</v>
      </c>
      <c r="AD76" t="s">
        <v>114</v>
      </c>
      <c r="AE76" t="s">
        <v>117</v>
      </c>
      <c r="AF76" t="s">
        <v>120</v>
      </c>
      <c r="AG76" t="s">
        <v>123</v>
      </c>
      <c r="AH76" t="s">
        <v>126</v>
      </c>
      <c r="AI76" t="s">
        <v>129</v>
      </c>
      <c r="AM76" t="s">
        <v>198</v>
      </c>
      <c r="AN76" t="s">
        <v>202</v>
      </c>
      <c r="AO76" t="s">
        <v>13</v>
      </c>
      <c r="AP76" t="s">
        <v>17</v>
      </c>
      <c r="AQ76" t="s">
        <v>21</v>
      </c>
      <c r="AR76" t="s">
        <v>24</v>
      </c>
      <c r="AS76" t="s">
        <v>27</v>
      </c>
      <c r="AT76" t="s">
        <v>30</v>
      </c>
      <c r="AU76" t="s">
        <v>33</v>
      </c>
      <c r="AV76" t="s">
        <v>36</v>
      </c>
      <c r="AW76" t="s">
        <v>39</v>
      </c>
      <c r="AY76" t="s">
        <v>78</v>
      </c>
      <c r="AZ76" t="s">
        <v>82</v>
      </c>
      <c r="BA76" t="s">
        <v>87</v>
      </c>
      <c r="BB76" t="s">
        <v>91</v>
      </c>
      <c r="BC76" t="s">
        <v>96</v>
      </c>
      <c r="BD76" t="s">
        <v>100</v>
      </c>
      <c r="BE76" t="s">
        <v>104</v>
      </c>
      <c r="BF76" t="s">
        <v>115</v>
      </c>
      <c r="BG76" t="s">
        <v>118</v>
      </c>
      <c r="BH76" t="s">
        <v>121</v>
      </c>
      <c r="BI76" t="s">
        <v>124</v>
      </c>
      <c r="BJ76" t="s">
        <v>127</v>
      </c>
      <c r="BL76" t="s">
        <v>188</v>
      </c>
      <c r="BM76" t="s">
        <v>192</v>
      </c>
      <c r="BN76" t="s">
        <v>196</v>
      </c>
      <c r="BO76" t="s">
        <v>199</v>
      </c>
      <c r="BP76" t="s">
        <v>203</v>
      </c>
      <c r="BQ76" t="s">
        <v>14</v>
      </c>
      <c r="BR76" t="s">
        <v>18</v>
      </c>
      <c r="BS76" t="s">
        <v>22</v>
      </c>
      <c r="BT76" t="s">
        <v>25</v>
      </c>
      <c r="BU76" t="s">
        <v>28</v>
      </c>
      <c r="BV76" t="s">
        <v>31</v>
      </c>
      <c r="BZ76" t="s">
        <v>79</v>
      </c>
      <c r="CA76" t="s">
        <v>83</v>
      </c>
      <c r="CB76" t="s">
        <v>88</v>
      </c>
      <c r="CC76" t="s">
        <v>92</v>
      </c>
      <c r="CD76" t="s">
        <v>97</v>
      </c>
      <c r="CE76" t="s">
        <v>101</v>
      </c>
      <c r="CF76" t="s">
        <v>113</v>
      </c>
      <c r="CG76" t="s">
        <v>116</v>
      </c>
      <c r="CH76" t="s">
        <v>119</v>
      </c>
    </row>
    <row r="77" spans="2:86" ht="15">
      <c r="B77" t="s">
        <v>117</v>
      </c>
      <c r="AA77" t="s">
        <v>99</v>
      </c>
      <c r="AB77" t="s">
        <v>103</v>
      </c>
      <c r="AC77" t="s">
        <v>114</v>
      </c>
      <c r="AD77" t="s">
        <v>117</v>
      </c>
      <c r="AE77" t="s">
        <v>120</v>
      </c>
      <c r="AF77" t="s">
        <v>123</v>
      </c>
      <c r="AG77" t="s">
        <v>126</v>
      </c>
      <c r="AH77" t="s">
        <v>129</v>
      </c>
      <c r="AM77" t="s">
        <v>202</v>
      </c>
      <c r="AN77" t="s">
        <v>13</v>
      </c>
      <c r="AO77" t="s">
        <v>17</v>
      </c>
      <c r="AP77" t="s">
        <v>21</v>
      </c>
      <c r="AQ77" t="s">
        <v>24</v>
      </c>
      <c r="AR77" t="s">
        <v>27</v>
      </c>
      <c r="AS77" t="s">
        <v>30</v>
      </c>
      <c r="AT77" t="s">
        <v>33</v>
      </c>
      <c r="AU77" t="s">
        <v>36</v>
      </c>
      <c r="AV77" t="s">
        <v>39</v>
      </c>
      <c r="AY77" t="s">
        <v>82</v>
      </c>
      <c r="AZ77" t="s">
        <v>87</v>
      </c>
      <c r="BA77" t="s">
        <v>91</v>
      </c>
      <c r="BB77" t="s">
        <v>96</v>
      </c>
      <c r="BC77" t="s">
        <v>100</v>
      </c>
      <c r="BD77" t="s">
        <v>104</v>
      </c>
      <c r="BE77" t="s">
        <v>115</v>
      </c>
      <c r="BF77" t="s">
        <v>118</v>
      </c>
      <c r="BG77" t="s">
        <v>121</v>
      </c>
      <c r="BH77" t="s">
        <v>124</v>
      </c>
      <c r="BI77" t="s">
        <v>127</v>
      </c>
      <c r="BJ77" t="s">
        <v>130</v>
      </c>
      <c r="BK77" t="s">
        <v>188</v>
      </c>
      <c r="BL77" t="s">
        <v>192</v>
      </c>
      <c r="BM77" t="s">
        <v>196</v>
      </c>
      <c r="BN77" t="s">
        <v>199</v>
      </c>
      <c r="BO77" t="s">
        <v>203</v>
      </c>
      <c r="BP77" t="s">
        <v>14</v>
      </c>
      <c r="BQ77" t="s">
        <v>18</v>
      </c>
      <c r="BR77" t="s">
        <v>22</v>
      </c>
      <c r="BS77" t="s">
        <v>25</v>
      </c>
      <c r="BT77" t="s">
        <v>28</v>
      </c>
      <c r="BU77" t="s">
        <v>31</v>
      </c>
      <c r="BV77" t="s">
        <v>34</v>
      </c>
      <c r="BY77" t="s">
        <v>79</v>
      </c>
      <c r="BZ77" t="s">
        <v>83</v>
      </c>
      <c r="CA77" t="s">
        <v>88</v>
      </c>
      <c r="CB77" t="s">
        <v>92</v>
      </c>
      <c r="CC77" t="s">
        <v>97</v>
      </c>
      <c r="CD77" t="s">
        <v>101</v>
      </c>
      <c r="CE77" t="s">
        <v>113</v>
      </c>
      <c r="CF77" t="s">
        <v>116</v>
      </c>
      <c r="CG77" t="s">
        <v>119</v>
      </c>
      <c r="CH77" t="s">
        <v>122</v>
      </c>
    </row>
    <row r="78" spans="2:86" ht="15">
      <c r="B78" t="s">
        <v>120</v>
      </c>
      <c r="AA78" t="s">
        <v>103</v>
      </c>
      <c r="AB78" t="s">
        <v>114</v>
      </c>
      <c r="AC78" t="s">
        <v>117</v>
      </c>
      <c r="AD78" t="s">
        <v>120</v>
      </c>
      <c r="AE78" t="s">
        <v>123</v>
      </c>
      <c r="AF78" t="s">
        <v>126</v>
      </c>
      <c r="AG78" t="s">
        <v>129</v>
      </c>
      <c r="AM78" t="s">
        <v>13</v>
      </c>
      <c r="AN78" t="s">
        <v>17</v>
      </c>
      <c r="AO78" t="s">
        <v>21</v>
      </c>
      <c r="AP78" t="s">
        <v>24</v>
      </c>
      <c r="AQ78" t="s">
        <v>27</v>
      </c>
      <c r="AR78" t="s">
        <v>30</v>
      </c>
      <c r="AS78" t="s">
        <v>33</v>
      </c>
      <c r="AT78" t="s">
        <v>36</v>
      </c>
      <c r="AU78" t="s">
        <v>39</v>
      </c>
      <c r="AY78" t="s">
        <v>87</v>
      </c>
      <c r="AZ78" t="s">
        <v>91</v>
      </c>
      <c r="BA78" t="s">
        <v>96</v>
      </c>
      <c r="BB78" t="s">
        <v>100</v>
      </c>
      <c r="BC78" t="s">
        <v>104</v>
      </c>
      <c r="BD78" t="s">
        <v>115</v>
      </c>
      <c r="BE78" t="s">
        <v>118</v>
      </c>
      <c r="BF78" t="s">
        <v>121</v>
      </c>
      <c r="BG78" t="s">
        <v>124</v>
      </c>
      <c r="BH78" t="s">
        <v>127</v>
      </c>
      <c r="BI78" t="s">
        <v>130</v>
      </c>
      <c r="BK78" t="s">
        <v>192</v>
      </c>
      <c r="BL78" t="s">
        <v>196</v>
      </c>
      <c r="BM78" t="s">
        <v>199</v>
      </c>
      <c r="BN78" t="s">
        <v>203</v>
      </c>
      <c r="BO78" t="s">
        <v>14</v>
      </c>
      <c r="BP78" t="s">
        <v>18</v>
      </c>
      <c r="BQ78" t="s">
        <v>22</v>
      </c>
      <c r="BR78" t="s">
        <v>25</v>
      </c>
      <c r="BS78" t="s">
        <v>28</v>
      </c>
      <c r="BT78" t="s">
        <v>31</v>
      </c>
      <c r="BU78" t="s">
        <v>34</v>
      </c>
      <c r="BV78" t="s">
        <v>37</v>
      </c>
      <c r="BX78" t="s">
        <v>79</v>
      </c>
      <c r="BY78" t="s">
        <v>83</v>
      </c>
      <c r="BZ78" t="s">
        <v>88</v>
      </c>
      <c r="CA78" t="s">
        <v>92</v>
      </c>
      <c r="CB78" t="s">
        <v>97</v>
      </c>
      <c r="CC78" t="s">
        <v>101</v>
      </c>
      <c r="CD78" t="s">
        <v>113</v>
      </c>
      <c r="CE78" t="s">
        <v>116</v>
      </c>
      <c r="CF78" t="s">
        <v>119</v>
      </c>
      <c r="CG78" t="s">
        <v>122</v>
      </c>
      <c r="CH78" t="s">
        <v>125</v>
      </c>
    </row>
    <row r="79" spans="2:86" ht="15">
      <c r="B79" t="s">
        <v>123</v>
      </c>
      <c r="AA79" t="s">
        <v>114</v>
      </c>
      <c r="AB79" t="s">
        <v>117</v>
      </c>
      <c r="AC79" t="s">
        <v>120</v>
      </c>
      <c r="AD79" t="s">
        <v>123</v>
      </c>
      <c r="AE79" t="s">
        <v>126</v>
      </c>
      <c r="AF79" t="s">
        <v>129</v>
      </c>
      <c r="AM79" t="s">
        <v>17</v>
      </c>
      <c r="AN79" t="s">
        <v>21</v>
      </c>
      <c r="AO79" t="s">
        <v>24</v>
      </c>
      <c r="AP79" t="s">
        <v>27</v>
      </c>
      <c r="AQ79" t="s">
        <v>30</v>
      </c>
      <c r="AR79" t="s">
        <v>33</v>
      </c>
      <c r="AS79" t="s">
        <v>36</v>
      </c>
      <c r="AT79" t="s">
        <v>39</v>
      </c>
      <c r="AY79" t="s">
        <v>91</v>
      </c>
      <c r="AZ79" t="s">
        <v>96</v>
      </c>
      <c r="BA79" t="s">
        <v>100</v>
      </c>
      <c r="BB79" t="s">
        <v>104</v>
      </c>
      <c r="BC79" t="s">
        <v>115</v>
      </c>
      <c r="BD79" t="s">
        <v>118</v>
      </c>
      <c r="BE79" t="s">
        <v>121</v>
      </c>
      <c r="BF79" t="s">
        <v>124</v>
      </c>
      <c r="BG79" t="s">
        <v>127</v>
      </c>
      <c r="BH79" t="s">
        <v>130</v>
      </c>
      <c r="BK79" t="s">
        <v>196</v>
      </c>
      <c r="BL79" t="s">
        <v>199</v>
      </c>
      <c r="BM79" t="s">
        <v>203</v>
      </c>
      <c r="BN79" t="s">
        <v>14</v>
      </c>
      <c r="BO79" t="s">
        <v>18</v>
      </c>
      <c r="BP79" t="s">
        <v>22</v>
      </c>
      <c r="BQ79" t="s">
        <v>25</v>
      </c>
      <c r="BR79" t="s">
        <v>28</v>
      </c>
      <c r="BS79" t="s">
        <v>31</v>
      </c>
      <c r="BT79" t="s">
        <v>34</v>
      </c>
      <c r="BU79" t="s">
        <v>37</v>
      </c>
      <c r="BV79" t="s">
        <v>40</v>
      </c>
      <c r="BW79" t="s">
        <v>79</v>
      </c>
      <c r="BX79" t="s">
        <v>83</v>
      </c>
      <c r="BY79" t="s">
        <v>88</v>
      </c>
      <c r="BZ79" t="s">
        <v>92</v>
      </c>
      <c r="CA79" t="s">
        <v>97</v>
      </c>
      <c r="CB79" t="s">
        <v>101</v>
      </c>
      <c r="CC79" t="s">
        <v>113</v>
      </c>
      <c r="CD79" t="s">
        <v>116</v>
      </c>
      <c r="CE79" t="s">
        <v>119</v>
      </c>
      <c r="CF79" t="s">
        <v>122</v>
      </c>
      <c r="CG79" t="s">
        <v>125</v>
      </c>
      <c r="CH79" t="s">
        <v>128</v>
      </c>
    </row>
    <row r="80" spans="2:86" ht="15">
      <c r="B80" t="s">
        <v>126</v>
      </c>
      <c r="AA80" t="s">
        <v>117</v>
      </c>
      <c r="AB80" t="s">
        <v>120</v>
      </c>
      <c r="AC80" t="s">
        <v>123</v>
      </c>
      <c r="AD80" t="s">
        <v>126</v>
      </c>
      <c r="AE80" t="s">
        <v>129</v>
      </c>
      <c r="AM80" t="s">
        <v>21</v>
      </c>
      <c r="AN80" t="s">
        <v>24</v>
      </c>
      <c r="AO80" t="s">
        <v>27</v>
      </c>
      <c r="AP80" t="s">
        <v>30</v>
      </c>
      <c r="AQ80" t="s">
        <v>33</v>
      </c>
      <c r="AR80" t="s">
        <v>36</v>
      </c>
      <c r="AS80" t="s">
        <v>39</v>
      </c>
      <c r="AY80" t="s">
        <v>96</v>
      </c>
      <c r="AZ80" t="s">
        <v>100</v>
      </c>
      <c r="BA80" t="s">
        <v>104</v>
      </c>
      <c r="BB80" t="s">
        <v>115</v>
      </c>
      <c r="BC80" t="s">
        <v>118</v>
      </c>
      <c r="BD80" t="s">
        <v>121</v>
      </c>
      <c r="BE80" t="s">
        <v>124</v>
      </c>
      <c r="BF80" t="s">
        <v>127</v>
      </c>
      <c r="BG80" t="s">
        <v>130</v>
      </c>
      <c r="BK80" t="s">
        <v>199</v>
      </c>
      <c r="BL80" t="s">
        <v>203</v>
      </c>
      <c r="BM80" t="s">
        <v>14</v>
      </c>
      <c r="BN80" t="s">
        <v>18</v>
      </c>
      <c r="BO80" t="s">
        <v>22</v>
      </c>
      <c r="BP80" t="s">
        <v>25</v>
      </c>
      <c r="BQ80" t="s">
        <v>28</v>
      </c>
      <c r="BR80" t="s">
        <v>31</v>
      </c>
      <c r="BS80" t="s">
        <v>34</v>
      </c>
      <c r="BT80" t="s">
        <v>37</v>
      </c>
      <c r="BU80" t="s">
        <v>40</v>
      </c>
      <c r="BW80" t="s">
        <v>83</v>
      </c>
      <c r="BX80" t="s">
        <v>88</v>
      </c>
      <c r="BY80" t="s">
        <v>92</v>
      </c>
      <c r="BZ80" t="s">
        <v>97</v>
      </c>
      <c r="CA80" t="s">
        <v>101</v>
      </c>
      <c r="CB80" t="s">
        <v>113</v>
      </c>
      <c r="CC80" t="s">
        <v>116</v>
      </c>
      <c r="CD80" t="s">
        <v>119</v>
      </c>
      <c r="CE80" t="s">
        <v>122</v>
      </c>
      <c r="CF80" t="s">
        <v>125</v>
      </c>
      <c r="CG80" t="s">
        <v>128</v>
      </c>
      <c r="CH80" t="s">
        <v>131</v>
      </c>
    </row>
    <row r="81" spans="2:85" ht="15">
      <c r="B81" t="s">
        <v>129</v>
      </c>
      <c r="AA81" t="s">
        <v>120</v>
      </c>
      <c r="AB81" t="s">
        <v>123</v>
      </c>
      <c r="AC81" t="s">
        <v>126</v>
      </c>
      <c r="AD81" t="s">
        <v>129</v>
      </c>
      <c r="AM81" t="s">
        <v>24</v>
      </c>
      <c r="AN81" t="s">
        <v>27</v>
      </c>
      <c r="AO81" t="s">
        <v>30</v>
      </c>
      <c r="AP81" t="s">
        <v>33</v>
      </c>
      <c r="AQ81" t="s">
        <v>36</v>
      </c>
      <c r="AR81" t="s">
        <v>39</v>
      </c>
      <c r="AY81" t="s">
        <v>100</v>
      </c>
      <c r="AZ81" t="s">
        <v>104</v>
      </c>
      <c r="BA81" t="s">
        <v>115</v>
      </c>
      <c r="BB81" t="s">
        <v>118</v>
      </c>
      <c r="BC81" t="s">
        <v>121</v>
      </c>
      <c r="BD81" t="s">
        <v>124</v>
      </c>
      <c r="BE81" t="s">
        <v>127</v>
      </c>
      <c r="BF81" t="s">
        <v>130</v>
      </c>
      <c r="BK81" t="s">
        <v>203</v>
      </c>
      <c r="BL81" t="s">
        <v>14</v>
      </c>
      <c r="BM81" t="s">
        <v>18</v>
      </c>
      <c r="BN81" t="s">
        <v>22</v>
      </c>
      <c r="BO81" t="s">
        <v>25</v>
      </c>
      <c r="BP81" t="s">
        <v>28</v>
      </c>
      <c r="BQ81" t="s">
        <v>31</v>
      </c>
      <c r="BR81" t="s">
        <v>34</v>
      </c>
      <c r="BS81" t="s">
        <v>37</v>
      </c>
      <c r="BT81" t="s">
        <v>40</v>
      </c>
      <c r="BW81" t="s">
        <v>88</v>
      </c>
      <c r="BX81" t="s">
        <v>92</v>
      </c>
      <c r="BY81" t="s">
        <v>97</v>
      </c>
      <c r="BZ81" t="s">
        <v>101</v>
      </c>
      <c r="CA81" t="s">
        <v>113</v>
      </c>
      <c r="CB81" t="s">
        <v>116</v>
      </c>
      <c r="CC81" t="s">
        <v>119</v>
      </c>
      <c r="CD81" t="s">
        <v>122</v>
      </c>
      <c r="CE81" t="s">
        <v>125</v>
      </c>
      <c r="CF81" t="s">
        <v>128</v>
      </c>
      <c r="CG81" t="s">
        <v>131</v>
      </c>
    </row>
    <row r="82" spans="2:62" ht="15">
      <c r="B82" t="s">
        <v>178</v>
      </c>
      <c r="C82" t="s">
        <v>180</v>
      </c>
      <c r="D82" t="s">
        <v>183</v>
      </c>
      <c r="E82" t="s">
        <v>186</v>
      </c>
      <c r="F82" t="s">
        <v>190</v>
      </c>
      <c r="G82" t="s">
        <v>194</v>
      </c>
      <c r="H82" t="s">
        <v>197</v>
      </c>
      <c r="I82" t="s">
        <v>201</v>
      </c>
      <c r="J82" t="s">
        <v>12</v>
      </c>
      <c r="K82" t="s">
        <v>16</v>
      </c>
      <c r="L82" t="s">
        <v>20</v>
      </c>
      <c r="O82" t="s">
        <v>62</v>
      </c>
      <c r="P82" t="s">
        <v>65</v>
      </c>
      <c r="Q82" t="s">
        <v>67</v>
      </c>
      <c r="R82" t="s">
        <v>70</v>
      </c>
      <c r="S82" t="s">
        <v>73</v>
      </c>
      <c r="T82" t="s">
        <v>77</v>
      </c>
      <c r="U82" t="s">
        <v>81</v>
      </c>
      <c r="V82" t="s">
        <v>86</v>
      </c>
      <c r="W82" t="s">
        <v>90</v>
      </c>
      <c r="X82" t="s">
        <v>95</v>
      </c>
      <c r="Y82" t="s">
        <v>99</v>
      </c>
      <c r="Z82" t="s">
        <v>103</v>
      </c>
      <c r="AD82" t="s">
        <v>178</v>
      </c>
      <c r="AE82" t="s">
        <v>181</v>
      </c>
      <c r="AF82" t="s">
        <v>184</v>
      </c>
      <c r="AG82" t="s">
        <v>187</v>
      </c>
      <c r="AH82" t="s">
        <v>191</v>
      </c>
      <c r="AI82" t="s">
        <v>195</v>
      </c>
      <c r="AJ82" t="s">
        <v>198</v>
      </c>
      <c r="AK82" t="s">
        <v>202</v>
      </c>
      <c r="AL82" t="s">
        <v>13</v>
      </c>
      <c r="AT82" t="s">
        <v>71</v>
      </c>
      <c r="AU82" t="s">
        <v>74</v>
      </c>
      <c r="AV82" t="s">
        <v>78</v>
      </c>
      <c r="AW82" t="s">
        <v>82</v>
      </c>
      <c r="AX82" t="s">
        <v>87</v>
      </c>
      <c r="BI82" t="s">
        <v>188</v>
      </c>
      <c r="BJ82" t="s">
        <v>192</v>
      </c>
    </row>
    <row r="83" spans="2:74" ht="15">
      <c r="B83" t="s">
        <v>181</v>
      </c>
      <c r="C83" t="s">
        <v>183</v>
      </c>
      <c r="D83" t="s">
        <v>186</v>
      </c>
      <c r="E83" t="s">
        <v>190</v>
      </c>
      <c r="F83" t="s">
        <v>194</v>
      </c>
      <c r="G83" t="s">
        <v>197</v>
      </c>
      <c r="H83" t="s">
        <v>201</v>
      </c>
      <c r="I83" t="s">
        <v>12</v>
      </c>
      <c r="J83" t="s">
        <v>16</v>
      </c>
      <c r="K83" t="s">
        <v>20</v>
      </c>
      <c r="O83" t="s">
        <v>65</v>
      </c>
      <c r="P83" t="s">
        <v>67</v>
      </c>
      <c r="Q83" t="s">
        <v>70</v>
      </c>
      <c r="R83" t="s">
        <v>73</v>
      </c>
      <c r="S83" t="s">
        <v>77</v>
      </c>
      <c r="T83" t="s">
        <v>81</v>
      </c>
      <c r="U83" t="s">
        <v>86</v>
      </c>
      <c r="V83" t="s">
        <v>90</v>
      </c>
      <c r="W83" t="s">
        <v>95</v>
      </c>
      <c r="X83" t="s">
        <v>99</v>
      </c>
      <c r="Y83" t="s">
        <v>103</v>
      </c>
      <c r="Z83" t="s">
        <v>114</v>
      </c>
      <c r="AC83" t="s">
        <v>178</v>
      </c>
      <c r="AD83" t="s">
        <v>181</v>
      </c>
      <c r="AE83" t="s">
        <v>184</v>
      </c>
      <c r="AF83" t="s">
        <v>187</v>
      </c>
      <c r="AG83" t="s">
        <v>191</v>
      </c>
      <c r="AH83" t="s">
        <v>195</v>
      </c>
      <c r="AI83" t="s">
        <v>198</v>
      </c>
      <c r="AJ83" t="s">
        <v>202</v>
      </c>
      <c r="AK83" t="s">
        <v>13</v>
      </c>
      <c r="AL83" t="s">
        <v>17</v>
      </c>
      <c r="AS83" t="s">
        <v>71</v>
      </c>
      <c r="AT83" t="s">
        <v>74</v>
      </c>
      <c r="AU83" t="s">
        <v>78</v>
      </c>
      <c r="AV83" t="s">
        <v>82</v>
      </c>
      <c r="AW83" t="s">
        <v>87</v>
      </c>
      <c r="AX83" t="s">
        <v>91</v>
      </c>
      <c r="BH83" t="s">
        <v>188</v>
      </c>
      <c r="BI83" t="s">
        <v>192</v>
      </c>
      <c r="BJ83" t="s">
        <v>196</v>
      </c>
      <c r="BV83" t="s">
        <v>79</v>
      </c>
    </row>
    <row r="84" spans="2:74" ht="15">
      <c r="B84" t="s">
        <v>184</v>
      </c>
      <c r="C84" t="s">
        <v>186</v>
      </c>
      <c r="D84" t="s">
        <v>190</v>
      </c>
      <c r="E84" t="s">
        <v>194</v>
      </c>
      <c r="F84" t="s">
        <v>197</v>
      </c>
      <c r="G84" t="s">
        <v>201</v>
      </c>
      <c r="H84" t="s">
        <v>12</v>
      </c>
      <c r="I84" t="s">
        <v>16</v>
      </c>
      <c r="J84" t="s">
        <v>20</v>
      </c>
      <c r="O84" t="s">
        <v>67</v>
      </c>
      <c r="P84" t="s">
        <v>70</v>
      </c>
      <c r="Q84" t="s">
        <v>73</v>
      </c>
      <c r="R84" t="s">
        <v>77</v>
      </c>
      <c r="S84" t="s">
        <v>81</v>
      </c>
      <c r="T84" t="s">
        <v>86</v>
      </c>
      <c r="U84" t="s">
        <v>90</v>
      </c>
      <c r="V84" t="s">
        <v>95</v>
      </c>
      <c r="W84" t="s">
        <v>99</v>
      </c>
      <c r="X84" t="s">
        <v>103</v>
      </c>
      <c r="Y84" t="s">
        <v>114</v>
      </c>
      <c r="Z84" t="s">
        <v>117</v>
      </c>
      <c r="AB84" t="s">
        <v>178</v>
      </c>
      <c r="AC84" t="s">
        <v>181</v>
      </c>
      <c r="AD84" t="s">
        <v>184</v>
      </c>
      <c r="AE84" t="s">
        <v>187</v>
      </c>
      <c r="AF84" t="s">
        <v>191</v>
      </c>
      <c r="AG84" t="s">
        <v>195</v>
      </c>
      <c r="AH84" t="s">
        <v>198</v>
      </c>
      <c r="AI84" t="s">
        <v>202</v>
      </c>
      <c r="AJ84" t="s">
        <v>13</v>
      </c>
      <c r="AK84" t="s">
        <v>17</v>
      </c>
      <c r="AL84" t="s">
        <v>21</v>
      </c>
      <c r="AR84" t="s">
        <v>71</v>
      </c>
      <c r="AS84" t="s">
        <v>74</v>
      </c>
      <c r="AT84" t="s">
        <v>78</v>
      </c>
      <c r="AU84" t="s">
        <v>82</v>
      </c>
      <c r="AV84" t="s">
        <v>87</v>
      </c>
      <c r="AW84" t="s">
        <v>91</v>
      </c>
      <c r="AX84" t="s">
        <v>96</v>
      </c>
      <c r="BG84" t="s">
        <v>188</v>
      </c>
      <c r="BH84" t="s">
        <v>192</v>
      </c>
      <c r="BI84" t="s">
        <v>196</v>
      </c>
      <c r="BJ84" t="s">
        <v>199</v>
      </c>
      <c r="BU84" t="s">
        <v>79</v>
      </c>
      <c r="BV84" t="s">
        <v>83</v>
      </c>
    </row>
    <row r="85" spans="2:74" ht="15">
      <c r="B85" t="s">
        <v>187</v>
      </c>
      <c r="C85" t="s">
        <v>190</v>
      </c>
      <c r="D85" t="s">
        <v>194</v>
      </c>
      <c r="E85" t="s">
        <v>197</v>
      </c>
      <c r="F85" t="s">
        <v>201</v>
      </c>
      <c r="G85" t="s">
        <v>12</v>
      </c>
      <c r="H85" t="s">
        <v>16</v>
      </c>
      <c r="I85" t="s">
        <v>20</v>
      </c>
      <c r="O85" t="s">
        <v>70</v>
      </c>
      <c r="P85" t="s">
        <v>73</v>
      </c>
      <c r="Q85" t="s">
        <v>77</v>
      </c>
      <c r="R85" t="s">
        <v>81</v>
      </c>
      <c r="S85" t="s">
        <v>86</v>
      </c>
      <c r="T85" t="s">
        <v>90</v>
      </c>
      <c r="U85" t="s">
        <v>95</v>
      </c>
      <c r="V85" t="s">
        <v>99</v>
      </c>
      <c r="W85" t="s">
        <v>103</v>
      </c>
      <c r="X85" t="s">
        <v>114</v>
      </c>
      <c r="Y85" t="s">
        <v>117</v>
      </c>
      <c r="Z85" t="s">
        <v>120</v>
      </c>
      <c r="AA85" t="s">
        <v>178</v>
      </c>
      <c r="AB85" t="s">
        <v>181</v>
      </c>
      <c r="AC85" t="s">
        <v>184</v>
      </c>
      <c r="AD85" t="s">
        <v>187</v>
      </c>
      <c r="AE85" t="s">
        <v>191</v>
      </c>
      <c r="AF85" t="s">
        <v>195</v>
      </c>
      <c r="AG85" t="s">
        <v>198</v>
      </c>
      <c r="AH85" t="s">
        <v>202</v>
      </c>
      <c r="AI85" t="s">
        <v>13</v>
      </c>
      <c r="AJ85" t="s">
        <v>17</v>
      </c>
      <c r="AK85" t="s">
        <v>21</v>
      </c>
      <c r="AL85" t="s">
        <v>24</v>
      </c>
      <c r="AQ85" t="s">
        <v>71</v>
      </c>
      <c r="AR85" t="s">
        <v>74</v>
      </c>
      <c r="AS85" t="s">
        <v>78</v>
      </c>
      <c r="AT85" t="s">
        <v>82</v>
      </c>
      <c r="AU85" t="s">
        <v>87</v>
      </c>
      <c r="AV85" t="s">
        <v>91</v>
      </c>
      <c r="AW85" t="s">
        <v>96</v>
      </c>
      <c r="AX85" t="s">
        <v>100</v>
      </c>
      <c r="BF85" t="s">
        <v>188</v>
      </c>
      <c r="BG85" t="s">
        <v>192</v>
      </c>
      <c r="BH85" t="s">
        <v>196</v>
      </c>
      <c r="BI85" t="s">
        <v>199</v>
      </c>
      <c r="BJ85" t="s">
        <v>203</v>
      </c>
      <c r="BT85" t="s">
        <v>79</v>
      </c>
      <c r="BU85" t="s">
        <v>83</v>
      </c>
      <c r="BV85" t="s">
        <v>88</v>
      </c>
    </row>
    <row r="86" spans="2:74" ht="15">
      <c r="B86" t="s">
        <v>191</v>
      </c>
      <c r="C86" t="s">
        <v>194</v>
      </c>
      <c r="D86" t="s">
        <v>197</v>
      </c>
      <c r="E86" t="s">
        <v>201</v>
      </c>
      <c r="F86" t="s">
        <v>12</v>
      </c>
      <c r="G86" t="s">
        <v>16</v>
      </c>
      <c r="H86" t="s">
        <v>20</v>
      </c>
      <c r="O86" t="s">
        <v>73</v>
      </c>
      <c r="P86" t="s">
        <v>77</v>
      </c>
      <c r="Q86" t="s">
        <v>81</v>
      </c>
      <c r="R86" t="s">
        <v>86</v>
      </c>
      <c r="S86" t="s">
        <v>90</v>
      </c>
      <c r="T86" t="s">
        <v>95</v>
      </c>
      <c r="U86" t="s">
        <v>99</v>
      </c>
      <c r="V86" t="s">
        <v>103</v>
      </c>
      <c r="W86" t="s">
        <v>114</v>
      </c>
      <c r="X86" t="s">
        <v>117</v>
      </c>
      <c r="Y86" t="s">
        <v>120</v>
      </c>
      <c r="Z86" t="s">
        <v>123</v>
      </c>
      <c r="AA86" t="s">
        <v>181</v>
      </c>
      <c r="AB86" t="s">
        <v>184</v>
      </c>
      <c r="AC86" t="s">
        <v>187</v>
      </c>
      <c r="AD86" t="s">
        <v>191</v>
      </c>
      <c r="AE86" t="s">
        <v>195</v>
      </c>
      <c r="AF86" t="s">
        <v>198</v>
      </c>
      <c r="AG86" t="s">
        <v>202</v>
      </c>
      <c r="AH86" t="s">
        <v>13</v>
      </c>
      <c r="AI86" t="s">
        <v>17</v>
      </c>
      <c r="AJ86" t="s">
        <v>21</v>
      </c>
      <c r="AK86" t="s">
        <v>24</v>
      </c>
      <c r="AL86" t="s">
        <v>27</v>
      </c>
      <c r="AP86" t="s">
        <v>71</v>
      </c>
      <c r="AQ86" t="s">
        <v>74</v>
      </c>
      <c r="AR86" t="s">
        <v>78</v>
      </c>
      <c r="AS86" t="s">
        <v>82</v>
      </c>
      <c r="AT86" t="s">
        <v>87</v>
      </c>
      <c r="AU86" t="s">
        <v>91</v>
      </c>
      <c r="AV86" t="s">
        <v>96</v>
      </c>
      <c r="AW86" t="s">
        <v>100</v>
      </c>
      <c r="AX86" t="s">
        <v>104</v>
      </c>
      <c r="BE86" t="s">
        <v>188</v>
      </c>
      <c r="BF86" t="s">
        <v>192</v>
      </c>
      <c r="BG86" t="s">
        <v>196</v>
      </c>
      <c r="BH86" t="s">
        <v>199</v>
      </c>
      <c r="BI86" t="s">
        <v>203</v>
      </c>
      <c r="BJ86" t="s">
        <v>14</v>
      </c>
      <c r="BS86" t="s">
        <v>79</v>
      </c>
      <c r="BT86" t="s">
        <v>83</v>
      </c>
      <c r="BU86" t="s">
        <v>88</v>
      </c>
      <c r="BV86" t="s">
        <v>92</v>
      </c>
    </row>
    <row r="87" spans="2:74" ht="15">
      <c r="B87" t="s">
        <v>195</v>
      </c>
      <c r="C87" t="s">
        <v>197</v>
      </c>
      <c r="D87" t="s">
        <v>201</v>
      </c>
      <c r="E87" t="s">
        <v>12</v>
      </c>
      <c r="F87" t="s">
        <v>16</v>
      </c>
      <c r="G87" t="s">
        <v>20</v>
      </c>
      <c r="O87" t="s">
        <v>77</v>
      </c>
      <c r="P87" t="s">
        <v>81</v>
      </c>
      <c r="Q87" t="s">
        <v>86</v>
      </c>
      <c r="R87" t="s">
        <v>90</v>
      </c>
      <c r="S87" t="s">
        <v>95</v>
      </c>
      <c r="T87" t="s">
        <v>99</v>
      </c>
      <c r="U87" t="s">
        <v>103</v>
      </c>
      <c r="V87" t="s">
        <v>114</v>
      </c>
      <c r="W87" t="s">
        <v>117</v>
      </c>
      <c r="X87" t="s">
        <v>120</v>
      </c>
      <c r="Y87" t="s">
        <v>123</v>
      </c>
      <c r="Z87" t="s">
        <v>126</v>
      </c>
      <c r="AA87" t="s">
        <v>184</v>
      </c>
      <c r="AB87" t="s">
        <v>187</v>
      </c>
      <c r="AC87" t="s">
        <v>191</v>
      </c>
      <c r="AD87" t="s">
        <v>195</v>
      </c>
      <c r="AE87" t="s">
        <v>198</v>
      </c>
      <c r="AF87" t="s">
        <v>202</v>
      </c>
      <c r="AG87" t="s">
        <v>13</v>
      </c>
      <c r="AH87" t="s">
        <v>17</v>
      </c>
      <c r="AI87" t="s">
        <v>21</v>
      </c>
      <c r="AJ87" t="s">
        <v>24</v>
      </c>
      <c r="AK87" t="s">
        <v>27</v>
      </c>
      <c r="AL87" t="s">
        <v>30</v>
      </c>
      <c r="AO87" t="s">
        <v>71</v>
      </c>
      <c r="AP87" t="s">
        <v>74</v>
      </c>
      <c r="AQ87" t="s">
        <v>78</v>
      </c>
      <c r="AR87" t="s">
        <v>82</v>
      </c>
      <c r="AS87" t="s">
        <v>87</v>
      </c>
      <c r="AT87" t="s">
        <v>91</v>
      </c>
      <c r="AU87" t="s">
        <v>96</v>
      </c>
      <c r="AV87" t="s">
        <v>100</v>
      </c>
      <c r="AW87" t="s">
        <v>104</v>
      </c>
      <c r="AX87" t="s">
        <v>115</v>
      </c>
      <c r="BD87" t="s">
        <v>188</v>
      </c>
      <c r="BE87" t="s">
        <v>192</v>
      </c>
      <c r="BF87" t="s">
        <v>196</v>
      </c>
      <c r="BG87" t="s">
        <v>199</v>
      </c>
      <c r="BH87" t="s">
        <v>203</v>
      </c>
      <c r="BI87" t="s">
        <v>14</v>
      </c>
      <c r="BJ87" t="s">
        <v>18</v>
      </c>
      <c r="BR87" t="s">
        <v>79</v>
      </c>
      <c r="BS87" t="s">
        <v>83</v>
      </c>
      <c r="BT87" t="s">
        <v>88</v>
      </c>
      <c r="BU87" t="s">
        <v>92</v>
      </c>
      <c r="BV87" t="s">
        <v>97</v>
      </c>
    </row>
    <row r="88" spans="2:86" ht="15">
      <c r="B88" t="s">
        <v>198</v>
      </c>
      <c r="C88" t="s">
        <v>201</v>
      </c>
      <c r="D88" t="s">
        <v>12</v>
      </c>
      <c r="E88" t="s">
        <v>16</v>
      </c>
      <c r="F88" t="s">
        <v>20</v>
      </c>
      <c r="O88" t="s">
        <v>81</v>
      </c>
      <c r="P88" t="s">
        <v>86</v>
      </c>
      <c r="Q88" t="s">
        <v>90</v>
      </c>
      <c r="R88" t="s">
        <v>95</v>
      </c>
      <c r="S88" t="s">
        <v>99</v>
      </c>
      <c r="T88" t="s">
        <v>103</v>
      </c>
      <c r="U88" t="s">
        <v>114</v>
      </c>
      <c r="V88" t="s">
        <v>117</v>
      </c>
      <c r="W88" t="s">
        <v>120</v>
      </c>
      <c r="X88" t="s">
        <v>123</v>
      </c>
      <c r="Y88" t="s">
        <v>126</v>
      </c>
      <c r="Z88" t="s">
        <v>129</v>
      </c>
      <c r="AA88" t="s">
        <v>187</v>
      </c>
      <c r="AB88" t="s">
        <v>191</v>
      </c>
      <c r="AC88" t="s">
        <v>195</v>
      </c>
      <c r="AD88" t="s">
        <v>198</v>
      </c>
      <c r="AE88" t="s">
        <v>202</v>
      </c>
      <c r="AF88" t="s">
        <v>13</v>
      </c>
      <c r="AG88" t="s">
        <v>17</v>
      </c>
      <c r="AH88" t="s">
        <v>21</v>
      </c>
      <c r="AI88" t="s">
        <v>24</v>
      </c>
      <c r="AJ88" t="s">
        <v>27</v>
      </c>
      <c r="AK88" t="s">
        <v>30</v>
      </c>
      <c r="AL88" t="s">
        <v>33</v>
      </c>
      <c r="AN88" t="s">
        <v>71</v>
      </c>
      <c r="AO88" t="s">
        <v>74</v>
      </c>
      <c r="AP88" t="s">
        <v>78</v>
      </c>
      <c r="AQ88" t="s">
        <v>82</v>
      </c>
      <c r="AR88" t="s">
        <v>87</v>
      </c>
      <c r="AS88" t="s">
        <v>91</v>
      </c>
      <c r="AT88" t="s">
        <v>96</v>
      </c>
      <c r="AU88" t="s">
        <v>100</v>
      </c>
      <c r="AV88" t="s">
        <v>104</v>
      </c>
      <c r="AW88" t="s">
        <v>115</v>
      </c>
      <c r="AX88" t="s">
        <v>118</v>
      </c>
      <c r="BC88" t="s">
        <v>188</v>
      </c>
      <c r="BD88" t="s">
        <v>192</v>
      </c>
      <c r="BE88" t="s">
        <v>196</v>
      </c>
      <c r="BF88" t="s">
        <v>199</v>
      </c>
      <c r="BG88" t="s">
        <v>203</v>
      </c>
      <c r="BH88" t="s">
        <v>14</v>
      </c>
      <c r="BI88" t="s">
        <v>18</v>
      </c>
      <c r="BJ88" t="s">
        <v>22</v>
      </c>
      <c r="BQ88" t="s">
        <v>79</v>
      </c>
      <c r="BR88" t="s">
        <v>83</v>
      </c>
      <c r="BS88" t="s">
        <v>88</v>
      </c>
      <c r="BT88" t="s">
        <v>92</v>
      </c>
      <c r="BU88" t="s">
        <v>97</v>
      </c>
      <c r="BV88" t="s">
        <v>101</v>
      </c>
      <c r="CH88" t="s">
        <v>15</v>
      </c>
    </row>
    <row r="89" spans="2:86" ht="15">
      <c r="B89" t="s">
        <v>202</v>
      </c>
      <c r="C89" t="s">
        <v>12</v>
      </c>
      <c r="D89" t="s">
        <v>16</v>
      </c>
      <c r="E89" t="s">
        <v>20</v>
      </c>
      <c r="O89" t="s">
        <v>86</v>
      </c>
      <c r="P89" t="s">
        <v>90</v>
      </c>
      <c r="Q89" t="s">
        <v>95</v>
      </c>
      <c r="R89" t="s">
        <v>99</v>
      </c>
      <c r="S89" t="s">
        <v>103</v>
      </c>
      <c r="T89" t="s">
        <v>114</v>
      </c>
      <c r="U89" t="s">
        <v>117</v>
      </c>
      <c r="V89" t="s">
        <v>120</v>
      </c>
      <c r="W89" t="s">
        <v>123</v>
      </c>
      <c r="X89" t="s">
        <v>126</v>
      </c>
      <c r="Y89" t="s">
        <v>129</v>
      </c>
      <c r="AA89" t="s">
        <v>191</v>
      </c>
      <c r="AB89" t="s">
        <v>195</v>
      </c>
      <c r="AC89" t="s">
        <v>198</v>
      </c>
      <c r="AD89" t="s">
        <v>202</v>
      </c>
      <c r="AE89" t="s">
        <v>13</v>
      </c>
      <c r="AF89" t="s">
        <v>17</v>
      </c>
      <c r="AG89" t="s">
        <v>21</v>
      </c>
      <c r="AH89" t="s">
        <v>24</v>
      </c>
      <c r="AI89" t="s">
        <v>27</v>
      </c>
      <c r="AJ89" t="s">
        <v>30</v>
      </c>
      <c r="AK89" t="s">
        <v>33</v>
      </c>
      <c r="AL89" t="s">
        <v>36</v>
      </c>
      <c r="AM89" t="s">
        <v>71</v>
      </c>
      <c r="AN89" t="s">
        <v>74</v>
      </c>
      <c r="AO89" t="s">
        <v>78</v>
      </c>
      <c r="AP89" t="s">
        <v>82</v>
      </c>
      <c r="AQ89" t="s">
        <v>87</v>
      </c>
      <c r="AR89" t="s">
        <v>91</v>
      </c>
      <c r="AS89" t="s">
        <v>96</v>
      </c>
      <c r="AT89" t="s">
        <v>100</v>
      </c>
      <c r="AU89" t="s">
        <v>104</v>
      </c>
      <c r="AV89" t="s">
        <v>115</v>
      </c>
      <c r="AW89" t="s">
        <v>118</v>
      </c>
      <c r="AX89" t="s">
        <v>121</v>
      </c>
      <c r="BB89" t="s">
        <v>188</v>
      </c>
      <c r="BC89" t="s">
        <v>192</v>
      </c>
      <c r="BD89" t="s">
        <v>196</v>
      </c>
      <c r="BE89" t="s">
        <v>199</v>
      </c>
      <c r="BF89" t="s">
        <v>203</v>
      </c>
      <c r="BG89" t="s">
        <v>14</v>
      </c>
      <c r="BH89" t="s">
        <v>18</v>
      </c>
      <c r="BI89" t="s">
        <v>22</v>
      </c>
      <c r="BJ89" t="s">
        <v>25</v>
      </c>
      <c r="BP89" t="s">
        <v>79</v>
      </c>
      <c r="BQ89" t="s">
        <v>83</v>
      </c>
      <c r="BR89" t="s">
        <v>88</v>
      </c>
      <c r="BS89" t="s">
        <v>92</v>
      </c>
      <c r="BT89" t="s">
        <v>97</v>
      </c>
      <c r="BU89" t="s">
        <v>101</v>
      </c>
      <c r="BV89" t="s">
        <v>113</v>
      </c>
      <c r="CG89" t="s">
        <v>15</v>
      </c>
      <c r="CH89" t="s">
        <v>19</v>
      </c>
    </row>
    <row r="90" spans="2:86" ht="15">
      <c r="B90" t="s">
        <v>13</v>
      </c>
      <c r="C90" t="s">
        <v>16</v>
      </c>
      <c r="D90" t="s">
        <v>20</v>
      </c>
      <c r="O90" t="s">
        <v>90</v>
      </c>
      <c r="P90" t="s">
        <v>95</v>
      </c>
      <c r="Q90" t="s">
        <v>99</v>
      </c>
      <c r="R90" t="s">
        <v>103</v>
      </c>
      <c r="S90" t="s">
        <v>114</v>
      </c>
      <c r="T90" t="s">
        <v>117</v>
      </c>
      <c r="U90" t="s">
        <v>120</v>
      </c>
      <c r="V90" t="s">
        <v>123</v>
      </c>
      <c r="W90" t="s">
        <v>126</v>
      </c>
      <c r="X90" t="s">
        <v>129</v>
      </c>
      <c r="AA90" t="s">
        <v>195</v>
      </c>
      <c r="AB90" t="s">
        <v>198</v>
      </c>
      <c r="AC90" t="s">
        <v>202</v>
      </c>
      <c r="AD90" t="s">
        <v>13</v>
      </c>
      <c r="AE90" t="s">
        <v>17</v>
      </c>
      <c r="AF90" t="s">
        <v>21</v>
      </c>
      <c r="AG90" t="s">
        <v>24</v>
      </c>
      <c r="AH90" t="s">
        <v>27</v>
      </c>
      <c r="AI90" t="s">
        <v>30</v>
      </c>
      <c r="AJ90" t="s">
        <v>33</v>
      </c>
      <c r="AK90" t="s">
        <v>36</v>
      </c>
      <c r="AL90" t="s">
        <v>39</v>
      </c>
      <c r="AM90" t="s">
        <v>74</v>
      </c>
      <c r="AN90" t="s">
        <v>78</v>
      </c>
      <c r="AO90" t="s">
        <v>82</v>
      </c>
      <c r="AP90" t="s">
        <v>87</v>
      </c>
      <c r="AQ90" t="s">
        <v>91</v>
      </c>
      <c r="AR90" t="s">
        <v>96</v>
      </c>
      <c r="AS90" t="s">
        <v>100</v>
      </c>
      <c r="AT90" t="s">
        <v>104</v>
      </c>
      <c r="AU90" t="s">
        <v>115</v>
      </c>
      <c r="AV90" t="s">
        <v>118</v>
      </c>
      <c r="AW90" t="s">
        <v>121</v>
      </c>
      <c r="AX90" t="s">
        <v>124</v>
      </c>
      <c r="BA90" t="s">
        <v>188</v>
      </c>
      <c r="BB90" t="s">
        <v>192</v>
      </c>
      <c r="BC90" t="s">
        <v>196</v>
      </c>
      <c r="BD90" t="s">
        <v>199</v>
      </c>
      <c r="BE90" t="s">
        <v>203</v>
      </c>
      <c r="BF90" t="s">
        <v>14</v>
      </c>
      <c r="BG90" t="s">
        <v>18</v>
      </c>
      <c r="BH90" t="s">
        <v>22</v>
      </c>
      <c r="BI90" t="s">
        <v>25</v>
      </c>
      <c r="BJ90" t="s">
        <v>28</v>
      </c>
      <c r="BO90" t="s">
        <v>79</v>
      </c>
      <c r="BP90" t="s">
        <v>83</v>
      </c>
      <c r="BQ90" t="s">
        <v>88</v>
      </c>
      <c r="BR90" t="s">
        <v>92</v>
      </c>
      <c r="BS90" t="s">
        <v>97</v>
      </c>
      <c r="BT90" t="s">
        <v>101</v>
      </c>
      <c r="BU90" t="s">
        <v>113</v>
      </c>
      <c r="BV90" t="s">
        <v>116</v>
      </c>
      <c r="CF90" t="s">
        <v>15</v>
      </c>
      <c r="CG90" t="s">
        <v>19</v>
      </c>
      <c r="CH90" t="s">
        <v>23</v>
      </c>
    </row>
    <row r="91" spans="2:86" ht="15">
      <c r="B91" t="s">
        <v>17</v>
      </c>
      <c r="C91" t="s">
        <v>20</v>
      </c>
      <c r="H91" s="1"/>
      <c r="O91" t="s">
        <v>95</v>
      </c>
      <c r="P91" t="s">
        <v>99</v>
      </c>
      <c r="Q91" t="s">
        <v>103</v>
      </c>
      <c r="R91" t="s">
        <v>114</v>
      </c>
      <c r="S91" t="s">
        <v>117</v>
      </c>
      <c r="T91" t="s">
        <v>120</v>
      </c>
      <c r="U91" t="s">
        <v>123</v>
      </c>
      <c r="V91" t="s">
        <v>126</v>
      </c>
      <c r="W91" t="s">
        <v>129</v>
      </c>
      <c r="AA91" t="s">
        <v>198</v>
      </c>
      <c r="AB91" t="s">
        <v>202</v>
      </c>
      <c r="AC91" t="s">
        <v>13</v>
      </c>
      <c r="AD91" t="s">
        <v>17</v>
      </c>
      <c r="AE91" t="s">
        <v>21</v>
      </c>
      <c r="AF91" t="s">
        <v>24</v>
      </c>
      <c r="AG91" t="s">
        <v>27</v>
      </c>
      <c r="AH91" t="s">
        <v>30</v>
      </c>
      <c r="AI91" t="s">
        <v>33</v>
      </c>
      <c r="AJ91" t="s">
        <v>36</v>
      </c>
      <c r="AK91" t="s">
        <v>39</v>
      </c>
      <c r="AM91" t="s">
        <v>78</v>
      </c>
      <c r="AN91" t="s">
        <v>82</v>
      </c>
      <c r="AO91" t="s">
        <v>87</v>
      </c>
      <c r="AP91" t="s">
        <v>91</v>
      </c>
      <c r="AQ91" t="s">
        <v>96</v>
      </c>
      <c r="AR91" t="s">
        <v>100</v>
      </c>
      <c r="AS91" t="s">
        <v>104</v>
      </c>
      <c r="AT91" t="s">
        <v>115</v>
      </c>
      <c r="AU91" t="s">
        <v>118</v>
      </c>
      <c r="AV91" t="s">
        <v>121</v>
      </c>
      <c r="AW91" t="s">
        <v>124</v>
      </c>
      <c r="AX91" t="s">
        <v>127</v>
      </c>
      <c r="AZ91" t="s">
        <v>188</v>
      </c>
      <c r="BA91" t="s">
        <v>192</v>
      </c>
      <c r="BB91" t="s">
        <v>196</v>
      </c>
      <c r="BC91" t="s">
        <v>199</v>
      </c>
      <c r="BD91" t="s">
        <v>203</v>
      </c>
      <c r="BE91" t="s">
        <v>14</v>
      </c>
      <c r="BF91" t="s">
        <v>18</v>
      </c>
      <c r="BG91" t="s">
        <v>22</v>
      </c>
      <c r="BH91" t="s">
        <v>25</v>
      </c>
      <c r="BI91" t="s">
        <v>28</v>
      </c>
      <c r="BJ91" t="s">
        <v>31</v>
      </c>
      <c r="BN91" t="s">
        <v>79</v>
      </c>
      <c r="BO91" t="s">
        <v>83</v>
      </c>
      <c r="BP91" t="s">
        <v>88</v>
      </c>
      <c r="BQ91" t="s">
        <v>92</v>
      </c>
      <c r="BR91" t="s">
        <v>97</v>
      </c>
      <c r="BS91" t="s">
        <v>101</v>
      </c>
      <c r="BT91" t="s">
        <v>113</v>
      </c>
      <c r="BU91" t="s">
        <v>116</v>
      </c>
      <c r="BV91" t="s">
        <v>119</v>
      </c>
      <c r="CE91" t="s">
        <v>15</v>
      </c>
      <c r="CF91" t="s">
        <v>19</v>
      </c>
      <c r="CG91" t="s">
        <v>23</v>
      </c>
      <c r="CH91" t="s">
        <v>26</v>
      </c>
    </row>
    <row r="92" spans="2:86" ht="15">
      <c r="B92" t="s">
        <v>21</v>
      </c>
      <c r="O92" t="s">
        <v>99</v>
      </c>
      <c r="P92" t="s">
        <v>103</v>
      </c>
      <c r="Q92" t="s">
        <v>114</v>
      </c>
      <c r="R92" t="s">
        <v>117</v>
      </c>
      <c r="S92" t="s">
        <v>120</v>
      </c>
      <c r="T92" t="s">
        <v>123</v>
      </c>
      <c r="U92" t="s">
        <v>126</v>
      </c>
      <c r="V92" t="s">
        <v>129</v>
      </c>
      <c r="AA92" t="s">
        <v>202</v>
      </c>
      <c r="AB92" t="s">
        <v>13</v>
      </c>
      <c r="AC92" t="s">
        <v>17</v>
      </c>
      <c r="AD92" t="s">
        <v>21</v>
      </c>
      <c r="AE92" t="s">
        <v>24</v>
      </c>
      <c r="AF92" t="s">
        <v>27</v>
      </c>
      <c r="AG92" t="s">
        <v>30</v>
      </c>
      <c r="AH92" t="s">
        <v>33</v>
      </c>
      <c r="AI92" t="s">
        <v>36</v>
      </c>
      <c r="AJ92" t="s">
        <v>39</v>
      </c>
      <c r="AM92" t="s">
        <v>82</v>
      </c>
      <c r="AN92" t="s">
        <v>87</v>
      </c>
      <c r="AO92" t="s">
        <v>91</v>
      </c>
      <c r="AP92" t="s">
        <v>96</v>
      </c>
      <c r="AQ92" t="s">
        <v>100</v>
      </c>
      <c r="AR92" t="s">
        <v>104</v>
      </c>
      <c r="AS92" t="s">
        <v>115</v>
      </c>
      <c r="AT92" t="s">
        <v>118</v>
      </c>
      <c r="AU92" t="s">
        <v>121</v>
      </c>
      <c r="AV92" t="s">
        <v>124</v>
      </c>
      <c r="AW92" t="s">
        <v>127</v>
      </c>
      <c r="AX92" t="s">
        <v>130</v>
      </c>
      <c r="AY92" t="s">
        <v>188</v>
      </c>
      <c r="AZ92" t="s">
        <v>192</v>
      </c>
      <c r="BA92" t="s">
        <v>196</v>
      </c>
      <c r="BB92" t="s">
        <v>199</v>
      </c>
      <c r="BC92" t="s">
        <v>203</v>
      </c>
      <c r="BD92" t="s">
        <v>14</v>
      </c>
      <c r="BE92" t="s">
        <v>18</v>
      </c>
      <c r="BF92" t="s">
        <v>22</v>
      </c>
      <c r="BG92" t="s">
        <v>25</v>
      </c>
      <c r="BH92" t="s">
        <v>28</v>
      </c>
      <c r="BI92" t="s">
        <v>31</v>
      </c>
      <c r="BJ92" t="s">
        <v>34</v>
      </c>
      <c r="BM92" t="s">
        <v>79</v>
      </c>
      <c r="BN92" t="s">
        <v>83</v>
      </c>
      <c r="BO92" t="s">
        <v>88</v>
      </c>
      <c r="BP92" t="s">
        <v>92</v>
      </c>
      <c r="BQ92" t="s">
        <v>97</v>
      </c>
      <c r="BR92" t="s">
        <v>101</v>
      </c>
      <c r="BS92" t="s">
        <v>113</v>
      </c>
      <c r="BT92" t="s">
        <v>116</v>
      </c>
      <c r="BU92" t="s">
        <v>119</v>
      </c>
      <c r="BV92" t="s">
        <v>122</v>
      </c>
      <c r="CD92" t="s">
        <v>15</v>
      </c>
      <c r="CE92" t="s">
        <v>19</v>
      </c>
      <c r="CF92" t="s">
        <v>23</v>
      </c>
      <c r="CG92" t="s">
        <v>26</v>
      </c>
      <c r="CH92" t="s">
        <v>29</v>
      </c>
    </row>
    <row r="93" spans="2:86" ht="15">
      <c r="B93" t="s">
        <v>24</v>
      </c>
      <c r="O93" t="s">
        <v>103</v>
      </c>
      <c r="P93" t="s">
        <v>114</v>
      </c>
      <c r="Q93" t="s">
        <v>117</v>
      </c>
      <c r="R93" t="s">
        <v>120</v>
      </c>
      <c r="S93" t="s">
        <v>123</v>
      </c>
      <c r="T93" t="s">
        <v>126</v>
      </c>
      <c r="U93" t="s">
        <v>129</v>
      </c>
      <c r="AA93" t="s">
        <v>13</v>
      </c>
      <c r="AB93" t="s">
        <v>17</v>
      </c>
      <c r="AC93" t="s">
        <v>21</v>
      </c>
      <c r="AD93" t="s">
        <v>24</v>
      </c>
      <c r="AE93" t="s">
        <v>27</v>
      </c>
      <c r="AF93" t="s">
        <v>30</v>
      </c>
      <c r="AG93" t="s">
        <v>33</v>
      </c>
      <c r="AH93" t="s">
        <v>36</v>
      </c>
      <c r="AI93" t="s">
        <v>39</v>
      </c>
      <c r="AM93" t="s">
        <v>87</v>
      </c>
      <c r="AN93" t="s">
        <v>91</v>
      </c>
      <c r="AO93" t="s">
        <v>96</v>
      </c>
      <c r="AP93" t="s">
        <v>100</v>
      </c>
      <c r="AQ93" t="s">
        <v>104</v>
      </c>
      <c r="AR93" t="s">
        <v>115</v>
      </c>
      <c r="AS93" t="s">
        <v>118</v>
      </c>
      <c r="AT93" t="s">
        <v>121</v>
      </c>
      <c r="AU93" t="s">
        <v>124</v>
      </c>
      <c r="AV93" t="s">
        <v>127</v>
      </c>
      <c r="AW93" t="s">
        <v>130</v>
      </c>
      <c r="AY93" t="s">
        <v>192</v>
      </c>
      <c r="AZ93" t="s">
        <v>196</v>
      </c>
      <c r="BA93" t="s">
        <v>199</v>
      </c>
      <c r="BB93" t="s">
        <v>203</v>
      </c>
      <c r="BC93" t="s">
        <v>14</v>
      </c>
      <c r="BD93" t="s">
        <v>18</v>
      </c>
      <c r="BE93" t="s">
        <v>22</v>
      </c>
      <c r="BF93" t="s">
        <v>25</v>
      </c>
      <c r="BG93" t="s">
        <v>28</v>
      </c>
      <c r="BH93" t="s">
        <v>31</v>
      </c>
      <c r="BI93" t="s">
        <v>34</v>
      </c>
      <c r="BJ93" t="s">
        <v>37</v>
      </c>
      <c r="BL93" t="s">
        <v>79</v>
      </c>
      <c r="BM93" t="s">
        <v>83</v>
      </c>
      <c r="BN93" t="s">
        <v>88</v>
      </c>
      <c r="BO93" t="s">
        <v>92</v>
      </c>
      <c r="BP93" t="s">
        <v>97</v>
      </c>
      <c r="BQ93" t="s">
        <v>101</v>
      </c>
      <c r="BR93" t="s">
        <v>113</v>
      </c>
      <c r="BS93" t="s">
        <v>116</v>
      </c>
      <c r="BT93" t="s">
        <v>119</v>
      </c>
      <c r="BU93" t="s">
        <v>122</v>
      </c>
      <c r="BV93" t="s">
        <v>125</v>
      </c>
      <c r="CC93" t="s">
        <v>15</v>
      </c>
      <c r="CD93" t="s">
        <v>19</v>
      </c>
      <c r="CE93" t="s">
        <v>23</v>
      </c>
      <c r="CF93" t="s">
        <v>26</v>
      </c>
      <c r="CG93" t="s">
        <v>29</v>
      </c>
      <c r="CH93" t="s">
        <v>32</v>
      </c>
    </row>
    <row r="94" spans="2:86" ht="15">
      <c r="B94" t="s">
        <v>27</v>
      </c>
      <c r="O94" t="s">
        <v>114</v>
      </c>
      <c r="P94" t="s">
        <v>117</v>
      </c>
      <c r="Q94" t="s">
        <v>120</v>
      </c>
      <c r="R94" t="s">
        <v>123</v>
      </c>
      <c r="S94" t="s">
        <v>126</v>
      </c>
      <c r="T94" t="s">
        <v>129</v>
      </c>
      <c r="AA94" t="s">
        <v>17</v>
      </c>
      <c r="AB94" t="s">
        <v>21</v>
      </c>
      <c r="AC94" t="s">
        <v>24</v>
      </c>
      <c r="AD94" t="s">
        <v>27</v>
      </c>
      <c r="AE94" t="s">
        <v>30</v>
      </c>
      <c r="AF94" t="s">
        <v>33</v>
      </c>
      <c r="AG94" t="s">
        <v>36</v>
      </c>
      <c r="AH94" t="s">
        <v>39</v>
      </c>
      <c r="AM94" t="s">
        <v>91</v>
      </c>
      <c r="AN94" t="s">
        <v>96</v>
      </c>
      <c r="AO94" t="s">
        <v>100</v>
      </c>
      <c r="AP94" t="s">
        <v>104</v>
      </c>
      <c r="AQ94" t="s">
        <v>115</v>
      </c>
      <c r="AR94" t="s">
        <v>118</v>
      </c>
      <c r="AS94" t="s">
        <v>121</v>
      </c>
      <c r="AT94" t="s">
        <v>124</v>
      </c>
      <c r="AU94" t="s">
        <v>127</v>
      </c>
      <c r="AV94" t="s">
        <v>130</v>
      </c>
      <c r="AY94" t="s">
        <v>196</v>
      </c>
      <c r="AZ94" t="s">
        <v>199</v>
      </c>
      <c r="BA94" t="s">
        <v>203</v>
      </c>
      <c r="BB94" t="s">
        <v>14</v>
      </c>
      <c r="BC94" t="s">
        <v>18</v>
      </c>
      <c r="BD94" t="s">
        <v>22</v>
      </c>
      <c r="BE94" t="s">
        <v>25</v>
      </c>
      <c r="BF94" t="s">
        <v>28</v>
      </c>
      <c r="BG94" t="s">
        <v>31</v>
      </c>
      <c r="BH94" t="s">
        <v>34</v>
      </c>
      <c r="BI94" t="s">
        <v>37</v>
      </c>
      <c r="BJ94" t="s">
        <v>40</v>
      </c>
      <c r="BK94" t="s">
        <v>79</v>
      </c>
      <c r="BL94" t="s">
        <v>83</v>
      </c>
      <c r="BM94" t="s">
        <v>88</v>
      </c>
      <c r="BN94" t="s">
        <v>92</v>
      </c>
      <c r="BO94" t="s">
        <v>97</v>
      </c>
      <c r="BP94" t="s">
        <v>101</v>
      </c>
      <c r="BQ94" t="s">
        <v>113</v>
      </c>
      <c r="BR94" t="s">
        <v>116</v>
      </c>
      <c r="BS94" t="s">
        <v>119</v>
      </c>
      <c r="BT94" t="s">
        <v>122</v>
      </c>
      <c r="BU94" t="s">
        <v>125</v>
      </c>
      <c r="BV94" t="s">
        <v>128</v>
      </c>
      <c r="CB94" t="s">
        <v>15</v>
      </c>
      <c r="CC94" t="s">
        <v>19</v>
      </c>
      <c r="CD94" t="s">
        <v>23</v>
      </c>
      <c r="CE94" t="s">
        <v>26</v>
      </c>
      <c r="CF94" t="s">
        <v>29</v>
      </c>
      <c r="CG94" t="s">
        <v>32</v>
      </c>
      <c r="CH94" t="s">
        <v>35</v>
      </c>
    </row>
    <row r="95" spans="2:86" ht="15">
      <c r="B95" t="s">
        <v>30</v>
      </c>
      <c r="O95" t="s">
        <v>117</v>
      </c>
      <c r="P95" t="s">
        <v>120</v>
      </c>
      <c r="Q95" t="s">
        <v>123</v>
      </c>
      <c r="R95" t="s">
        <v>126</v>
      </c>
      <c r="S95" t="s">
        <v>129</v>
      </c>
      <c r="AA95" t="s">
        <v>21</v>
      </c>
      <c r="AB95" t="s">
        <v>24</v>
      </c>
      <c r="AC95" t="s">
        <v>27</v>
      </c>
      <c r="AD95" t="s">
        <v>30</v>
      </c>
      <c r="AE95" t="s">
        <v>33</v>
      </c>
      <c r="AF95" t="s">
        <v>36</v>
      </c>
      <c r="AG95" t="s">
        <v>39</v>
      </c>
      <c r="AM95" t="s">
        <v>96</v>
      </c>
      <c r="AN95" t="s">
        <v>100</v>
      </c>
      <c r="AO95" t="s">
        <v>104</v>
      </c>
      <c r="AP95" t="s">
        <v>115</v>
      </c>
      <c r="AQ95" t="s">
        <v>118</v>
      </c>
      <c r="AR95" t="s">
        <v>121</v>
      </c>
      <c r="AS95" t="s">
        <v>124</v>
      </c>
      <c r="AT95" t="s">
        <v>127</v>
      </c>
      <c r="AU95" t="s">
        <v>130</v>
      </c>
      <c r="AY95" t="s">
        <v>199</v>
      </c>
      <c r="AZ95" t="s">
        <v>203</v>
      </c>
      <c r="BA95" t="s">
        <v>14</v>
      </c>
      <c r="BB95" t="s">
        <v>18</v>
      </c>
      <c r="BC95" t="s">
        <v>22</v>
      </c>
      <c r="BD95" t="s">
        <v>25</v>
      </c>
      <c r="BE95" t="s">
        <v>28</v>
      </c>
      <c r="BF95" t="s">
        <v>31</v>
      </c>
      <c r="BG95" t="s">
        <v>34</v>
      </c>
      <c r="BH95" t="s">
        <v>37</v>
      </c>
      <c r="BI95" t="s">
        <v>40</v>
      </c>
      <c r="BK95" t="s">
        <v>83</v>
      </c>
      <c r="BL95" t="s">
        <v>88</v>
      </c>
      <c r="BM95" t="s">
        <v>92</v>
      </c>
      <c r="BN95" t="s">
        <v>97</v>
      </c>
      <c r="BO95" t="s">
        <v>101</v>
      </c>
      <c r="BP95" t="s">
        <v>113</v>
      </c>
      <c r="BQ95" t="s">
        <v>116</v>
      </c>
      <c r="BR95" t="s">
        <v>119</v>
      </c>
      <c r="BS95" t="s">
        <v>122</v>
      </c>
      <c r="BT95" t="s">
        <v>125</v>
      </c>
      <c r="BU95" t="s">
        <v>128</v>
      </c>
      <c r="BV95" t="s">
        <v>131</v>
      </c>
      <c r="CA95" t="s">
        <v>15</v>
      </c>
      <c r="CB95" t="s">
        <v>19</v>
      </c>
      <c r="CC95" t="s">
        <v>23</v>
      </c>
      <c r="CD95" t="s">
        <v>26</v>
      </c>
      <c r="CE95" t="s">
        <v>29</v>
      </c>
      <c r="CF95" t="s">
        <v>32</v>
      </c>
      <c r="CG95" t="s">
        <v>35</v>
      </c>
      <c r="CH95" t="s">
        <v>38</v>
      </c>
    </row>
    <row r="96" spans="2:86" ht="15">
      <c r="B96" t="s">
        <v>33</v>
      </c>
      <c r="O96" t="s">
        <v>120</v>
      </c>
      <c r="P96" t="s">
        <v>123</v>
      </c>
      <c r="Q96" t="s">
        <v>126</v>
      </c>
      <c r="R96" t="s">
        <v>129</v>
      </c>
      <c r="AA96" t="s">
        <v>24</v>
      </c>
      <c r="AB96" t="s">
        <v>27</v>
      </c>
      <c r="AC96" t="s">
        <v>30</v>
      </c>
      <c r="AD96" t="s">
        <v>33</v>
      </c>
      <c r="AE96" t="s">
        <v>36</v>
      </c>
      <c r="AF96" t="s">
        <v>39</v>
      </c>
      <c r="AM96" t="s">
        <v>100</v>
      </c>
      <c r="AN96" t="s">
        <v>104</v>
      </c>
      <c r="AO96" t="s">
        <v>115</v>
      </c>
      <c r="AP96" t="s">
        <v>118</v>
      </c>
      <c r="AQ96" t="s">
        <v>121</v>
      </c>
      <c r="AR96" t="s">
        <v>124</v>
      </c>
      <c r="AS96" t="s">
        <v>127</v>
      </c>
      <c r="AT96" t="s">
        <v>130</v>
      </c>
      <c r="AY96" t="s">
        <v>203</v>
      </c>
      <c r="AZ96" t="s">
        <v>14</v>
      </c>
      <c r="BA96" t="s">
        <v>18</v>
      </c>
      <c r="BB96" t="s">
        <v>22</v>
      </c>
      <c r="BC96" t="s">
        <v>25</v>
      </c>
      <c r="BD96" t="s">
        <v>28</v>
      </c>
      <c r="BE96" t="s">
        <v>31</v>
      </c>
      <c r="BF96" t="s">
        <v>34</v>
      </c>
      <c r="BG96" t="s">
        <v>37</v>
      </c>
      <c r="BH96" t="s">
        <v>40</v>
      </c>
      <c r="BK96" t="s">
        <v>88</v>
      </c>
      <c r="BL96" t="s">
        <v>92</v>
      </c>
      <c r="BM96" t="s">
        <v>97</v>
      </c>
      <c r="BN96" t="s">
        <v>101</v>
      </c>
      <c r="BO96" t="s">
        <v>113</v>
      </c>
      <c r="BP96" t="s">
        <v>116</v>
      </c>
      <c r="BQ96" t="s">
        <v>119</v>
      </c>
      <c r="BR96" t="s">
        <v>122</v>
      </c>
      <c r="BS96" t="s">
        <v>125</v>
      </c>
      <c r="BT96" t="s">
        <v>128</v>
      </c>
      <c r="BU96" t="s">
        <v>131</v>
      </c>
      <c r="BZ96" t="s">
        <v>15</v>
      </c>
      <c r="CA96" t="s">
        <v>19</v>
      </c>
      <c r="CB96" t="s">
        <v>23</v>
      </c>
      <c r="CC96" t="s">
        <v>26</v>
      </c>
      <c r="CD96" t="s">
        <v>29</v>
      </c>
      <c r="CE96" t="s">
        <v>32</v>
      </c>
      <c r="CF96" t="s">
        <v>35</v>
      </c>
      <c r="CG96" t="s">
        <v>38</v>
      </c>
      <c r="CH96" t="s">
        <v>41</v>
      </c>
    </row>
    <row r="97" spans="2:85" ht="15">
      <c r="B97" t="s">
        <v>36</v>
      </c>
      <c r="O97" t="s">
        <v>123</v>
      </c>
      <c r="P97" t="s">
        <v>126</v>
      </c>
      <c r="Q97" t="s">
        <v>129</v>
      </c>
      <c r="AA97" t="s">
        <v>27</v>
      </c>
      <c r="AB97" t="s">
        <v>30</v>
      </c>
      <c r="AC97" t="s">
        <v>33</v>
      </c>
      <c r="AD97" t="s">
        <v>36</v>
      </c>
      <c r="AE97" t="s">
        <v>39</v>
      </c>
      <c r="AM97" t="s">
        <v>104</v>
      </c>
      <c r="AN97" t="s">
        <v>115</v>
      </c>
      <c r="AO97" t="s">
        <v>118</v>
      </c>
      <c r="AP97" t="s">
        <v>121</v>
      </c>
      <c r="AQ97" t="s">
        <v>124</v>
      </c>
      <c r="AR97" t="s">
        <v>127</v>
      </c>
      <c r="AS97" t="s">
        <v>130</v>
      </c>
      <c r="AY97" t="s">
        <v>14</v>
      </c>
      <c r="AZ97" t="s">
        <v>18</v>
      </c>
      <c r="BA97" t="s">
        <v>22</v>
      </c>
      <c r="BB97" t="s">
        <v>25</v>
      </c>
      <c r="BC97" t="s">
        <v>28</v>
      </c>
      <c r="BD97" t="s">
        <v>31</v>
      </c>
      <c r="BE97" t="s">
        <v>34</v>
      </c>
      <c r="BF97" t="s">
        <v>37</v>
      </c>
      <c r="BG97" t="s">
        <v>40</v>
      </c>
      <c r="BK97" t="s">
        <v>92</v>
      </c>
      <c r="BL97" t="s">
        <v>97</v>
      </c>
      <c r="BM97" t="s">
        <v>101</v>
      </c>
      <c r="BN97" t="s">
        <v>113</v>
      </c>
      <c r="BO97" t="s">
        <v>116</v>
      </c>
      <c r="BP97" t="s">
        <v>119</v>
      </c>
      <c r="BQ97" t="s">
        <v>122</v>
      </c>
      <c r="BR97" t="s">
        <v>125</v>
      </c>
      <c r="BS97" t="s">
        <v>128</v>
      </c>
      <c r="BT97" t="s">
        <v>131</v>
      </c>
      <c r="BY97" t="s">
        <v>15</v>
      </c>
      <c r="BZ97" t="s">
        <v>19</v>
      </c>
      <c r="CA97" t="s">
        <v>23</v>
      </c>
      <c r="CB97" t="s">
        <v>26</v>
      </c>
      <c r="CC97" t="s">
        <v>29</v>
      </c>
      <c r="CD97" t="s">
        <v>32</v>
      </c>
      <c r="CE97" t="s">
        <v>35</v>
      </c>
      <c r="CF97" t="s">
        <v>38</v>
      </c>
      <c r="CG97" t="s">
        <v>41</v>
      </c>
    </row>
    <row r="98" spans="2:84" ht="15">
      <c r="B98" t="s">
        <v>39</v>
      </c>
      <c r="O98" t="s">
        <v>126</v>
      </c>
      <c r="P98" t="s">
        <v>129</v>
      </c>
      <c r="AA98" t="s">
        <v>30</v>
      </c>
      <c r="AB98" t="s">
        <v>33</v>
      </c>
      <c r="AC98" t="s">
        <v>36</v>
      </c>
      <c r="AD98" t="s">
        <v>39</v>
      </c>
      <c r="AM98" t="s">
        <v>115</v>
      </c>
      <c r="AN98" t="s">
        <v>118</v>
      </c>
      <c r="AO98" t="s">
        <v>121</v>
      </c>
      <c r="AP98" t="s">
        <v>124</v>
      </c>
      <c r="AQ98" t="s">
        <v>127</v>
      </c>
      <c r="AR98" t="s">
        <v>130</v>
      </c>
      <c r="AY98" t="s">
        <v>18</v>
      </c>
      <c r="AZ98" t="s">
        <v>22</v>
      </c>
      <c r="BA98" t="s">
        <v>25</v>
      </c>
      <c r="BB98" t="s">
        <v>28</v>
      </c>
      <c r="BC98" t="s">
        <v>31</v>
      </c>
      <c r="BD98" t="s">
        <v>34</v>
      </c>
      <c r="BE98" t="s">
        <v>37</v>
      </c>
      <c r="BF98" t="s">
        <v>40</v>
      </c>
      <c r="BK98" t="s">
        <v>97</v>
      </c>
      <c r="BL98" t="s">
        <v>101</v>
      </c>
      <c r="BM98" t="s">
        <v>113</v>
      </c>
      <c r="BN98" t="s">
        <v>116</v>
      </c>
      <c r="BO98" t="s">
        <v>119</v>
      </c>
      <c r="BP98" t="s">
        <v>122</v>
      </c>
      <c r="BQ98" t="s">
        <v>125</v>
      </c>
      <c r="BR98" t="s">
        <v>128</v>
      </c>
      <c r="BS98" t="s">
        <v>131</v>
      </c>
      <c r="BX98" t="s">
        <v>15</v>
      </c>
      <c r="BY98" t="s">
        <v>19</v>
      </c>
      <c r="BZ98" t="s">
        <v>23</v>
      </c>
      <c r="CA98" t="s">
        <v>26</v>
      </c>
      <c r="CB98" t="s">
        <v>29</v>
      </c>
      <c r="CC98" t="s">
        <v>32</v>
      </c>
      <c r="CD98" t="s">
        <v>35</v>
      </c>
      <c r="CE98" t="s">
        <v>38</v>
      </c>
      <c r="CF98" t="s">
        <v>41</v>
      </c>
    </row>
    <row r="99" spans="2:62" ht="15">
      <c r="B99" t="s">
        <v>71</v>
      </c>
      <c r="C99" t="s">
        <v>73</v>
      </c>
      <c r="D99" t="s">
        <v>77</v>
      </c>
      <c r="E99" t="s">
        <v>81</v>
      </c>
      <c r="F99" t="s">
        <v>86</v>
      </c>
      <c r="G99" t="s">
        <v>90</v>
      </c>
      <c r="H99" t="s">
        <v>95</v>
      </c>
      <c r="I99" t="s">
        <v>99</v>
      </c>
      <c r="J99" t="s">
        <v>103</v>
      </c>
      <c r="K99" t="s">
        <v>114</v>
      </c>
      <c r="L99" t="s">
        <v>117</v>
      </c>
      <c r="M99" t="s">
        <v>120</v>
      </c>
      <c r="N99" t="s">
        <v>123</v>
      </c>
      <c r="Q99" t="s">
        <v>187</v>
      </c>
      <c r="R99" t="s">
        <v>191</v>
      </c>
      <c r="S99" t="s">
        <v>195</v>
      </c>
      <c r="T99" t="s">
        <v>198</v>
      </c>
      <c r="U99" t="s">
        <v>202</v>
      </c>
      <c r="V99" t="s">
        <v>13</v>
      </c>
      <c r="W99" t="s">
        <v>17</v>
      </c>
      <c r="X99" t="s">
        <v>21</v>
      </c>
      <c r="Y99" t="s">
        <v>24</v>
      </c>
      <c r="Z99" t="s">
        <v>27</v>
      </c>
      <c r="AD99" t="s">
        <v>71</v>
      </c>
      <c r="AE99" t="s">
        <v>74</v>
      </c>
      <c r="AF99" t="s">
        <v>78</v>
      </c>
      <c r="AG99" t="s">
        <v>82</v>
      </c>
      <c r="AH99" t="s">
        <v>87</v>
      </c>
      <c r="AI99" t="s">
        <v>91</v>
      </c>
      <c r="AJ99" t="s">
        <v>96</v>
      </c>
      <c r="AK99" t="s">
        <v>100</v>
      </c>
      <c r="AL99" t="s">
        <v>104</v>
      </c>
      <c r="AS99" t="s">
        <v>188</v>
      </c>
      <c r="AT99" t="s">
        <v>192</v>
      </c>
      <c r="AU99" t="s">
        <v>196</v>
      </c>
      <c r="AV99" t="s">
        <v>199</v>
      </c>
      <c r="AW99" t="s">
        <v>203</v>
      </c>
      <c r="AX99" t="s">
        <v>14</v>
      </c>
      <c r="BG99" t="s">
        <v>79</v>
      </c>
      <c r="BH99" t="s">
        <v>83</v>
      </c>
      <c r="BI99" t="s">
        <v>88</v>
      </c>
      <c r="BJ99" t="s">
        <v>92</v>
      </c>
    </row>
    <row r="100" spans="2:62" ht="15">
      <c r="B100" t="s">
        <v>74</v>
      </c>
      <c r="C100" t="s">
        <v>77</v>
      </c>
      <c r="D100" t="s">
        <v>81</v>
      </c>
      <c r="E100" t="s">
        <v>86</v>
      </c>
      <c r="F100" t="s">
        <v>90</v>
      </c>
      <c r="G100" t="s">
        <v>95</v>
      </c>
      <c r="H100" t="s">
        <v>99</v>
      </c>
      <c r="I100" t="s">
        <v>103</v>
      </c>
      <c r="J100" t="s">
        <v>114</v>
      </c>
      <c r="K100" t="s">
        <v>117</v>
      </c>
      <c r="L100" t="s">
        <v>120</v>
      </c>
      <c r="M100" t="s">
        <v>123</v>
      </c>
      <c r="N100" t="s">
        <v>126</v>
      </c>
      <c r="P100" t="s">
        <v>187</v>
      </c>
      <c r="Q100" t="s">
        <v>191</v>
      </c>
      <c r="R100" t="s">
        <v>195</v>
      </c>
      <c r="S100" t="s">
        <v>198</v>
      </c>
      <c r="T100" t="s">
        <v>202</v>
      </c>
      <c r="U100" t="s">
        <v>13</v>
      </c>
      <c r="V100" t="s">
        <v>17</v>
      </c>
      <c r="W100" t="s">
        <v>21</v>
      </c>
      <c r="X100" t="s">
        <v>24</v>
      </c>
      <c r="Y100" t="s">
        <v>27</v>
      </c>
      <c r="Z100" t="s">
        <v>30</v>
      </c>
      <c r="AC100" t="s">
        <v>71</v>
      </c>
      <c r="AD100" t="s">
        <v>74</v>
      </c>
      <c r="AE100" t="s">
        <v>78</v>
      </c>
      <c r="AF100" t="s">
        <v>82</v>
      </c>
      <c r="AG100" t="s">
        <v>87</v>
      </c>
      <c r="AH100" t="s">
        <v>91</v>
      </c>
      <c r="AI100" t="s">
        <v>96</v>
      </c>
      <c r="AJ100" t="s">
        <v>100</v>
      </c>
      <c r="AK100" t="s">
        <v>104</v>
      </c>
      <c r="AL100" t="s">
        <v>115</v>
      </c>
      <c r="AR100" t="s">
        <v>188</v>
      </c>
      <c r="AS100" t="s">
        <v>192</v>
      </c>
      <c r="AT100" t="s">
        <v>196</v>
      </c>
      <c r="AU100" t="s">
        <v>199</v>
      </c>
      <c r="AV100" t="s">
        <v>203</v>
      </c>
      <c r="AW100" t="s">
        <v>14</v>
      </c>
      <c r="AX100" t="s">
        <v>18</v>
      </c>
      <c r="BF100" t="s">
        <v>79</v>
      </c>
      <c r="BG100" t="s">
        <v>83</v>
      </c>
      <c r="BH100" t="s">
        <v>88</v>
      </c>
      <c r="BI100" t="s">
        <v>92</v>
      </c>
      <c r="BJ100" t="s">
        <v>97</v>
      </c>
    </row>
    <row r="101" spans="2:74" ht="15">
      <c r="B101" t="s">
        <v>78</v>
      </c>
      <c r="C101" t="s">
        <v>81</v>
      </c>
      <c r="D101" t="s">
        <v>86</v>
      </c>
      <c r="E101" t="s">
        <v>90</v>
      </c>
      <c r="F101" t="s">
        <v>95</v>
      </c>
      <c r="G101" t="s">
        <v>99</v>
      </c>
      <c r="H101" t="s">
        <v>103</v>
      </c>
      <c r="I101" t="s">
        <v>114</v>
      </c>
      <c r="J101" t="s">
        <v>117</v>
      </c>
      <c r="K101" t="s">
        <v>120</v>
      </c>
      <c r="L101" t="s">
        <v>123</v>
      </c>
      <c r="M101" t="s">
        <v>126</v>
      </c>
      <c r="N101" t="s">
        <v>129</v>
      </c>
      <c r="O101" t="s">
        <v>187</v>
      </c>
      <c r="P101" t="s">
        <v>191</v>
      </c>
      <c r="Q101" t="s">
        <v>195</v>
      </c>
      <c r="R101" t="s">
        <v>198</v>
      </c>
      <c r="S101" t="s">
        <v>202</v>
      </c>
      <c r="T101" t="s">
        <v>13</v>
      </c>
      <c r="U101" t="s">
        <v>17</v>
      </c>
      <c r="V101" t="s">
        <v>21</v>
      </c>
      <c r="W101" t="s">
        <v>24</v>
      </c>
      <c r="X101" t="s">
        <v>27</v>
      </c>
      <c r="Y101" t="s">
        <v>30</v>
      </c>
      <c r="Z101" t="s">
        <v>33</v>
      </c>
      <c r="AB101" t="s">
        <v>71</v>
      </c>
      <c r="AC101" t="s">
        <v>74</v>
      </c>
      <c r="AD101" t="s">
        <v>78</v>
      </c>
      <c r="AE101" t="s">
        <v>82</v>
      </c>
      <c r="AF101" t="s">
        <v>87</v>
      </c>
      <c r="AG101" t="s">
        <v>91</v>
      </c>
      <c r="AH101" t="s">
        <v>96</v>
      </c>
      <c r="AI101" t="s">
        <v>100</v>
      </c>
      <c r="AJ101" t="s">
        <v>104</v>
      </c>
      <c r="AK101" t="s">
        <v>115</v>
      </c>
      <c r="AL101" t="s">
        <v>118</v>
      </c>
      <c r="AQ101" t="s">
        <v>188</v>
      </c>
      <c r="AR101" t="s">
        <v>192</v>
      </c>
      <c r="AS101" t="s">
        <v>196</v>
      </c>
      <c r="AT101" t="s">
        <v>199</v>
      </c>
      <c r="AU101" t="s">
        <v>203</v>
      </c>
      <c r="AV101" t="s">
        <v>14</v>
      </c>
      <c r="AW101" t="s">
        <v>18</v>
      </c>
      <c r="AX101" t="s">
        <v>22</v>
      </c>
      <c r="BE101" t="s">
        <v>79</v>
      </c>
      <c r="BF101" t="s">
        <v>83</v>
      </c>
      <c r="BG101" t="s">
        <v>88</v>
      </c>
      <c r="BH101" t="s">
        <v>92</v>
      </c>
      <c r="BI101" t="s">
        <v>97</v>
      </c>
      <c r="BJ101" t="s">
        <v>101</v>
      </c>
      <c r="BV101" t="s">
        <v>15</v>
      </c>
    </row>
    <row r="102" spans="2:74" ht="15">
      <c r="B102" t="s">
        <v>82</v>
      </c>
      <c r="C102" t="s">
        <v>86</v>
      </c>
      <c r="D102" t="s">
        <v>90</v>
      </c>
      <c r="E102" t="s">
        <v>95</v>
      </c>
      <c r="F102" t="s">
        <v>99</v>
      </c>
      <c r="G102" t="s">
        <v>103</v>
      </c>
      <c r="H102" t="s">
        <v>114</v>
      </c>
      <c r="I102" t="s">
        <v>117</v>
      </c>
      <c r="J102" t="s">
        <v>120</v>
      </c>
      <c r="K102" t="s">
        <v>123</v>
      </c>
      <c r="L102" t="s">
        <v>126</v>
      </c>
      <c r="M102" t="s">
        <v>129</v>
      </c>
      <c r="O102" t="s">
        <v>191</v>
      </c>
      <c r="P102" t="s">
        <v>195</v>
      </c>
      <c r="Q102" t="s">
        <v>198</v>
      </c>
      <c r="R102" t="s">
        <v>202</v>
      </c>
      <c r="S102" t="s">
        <v>13</v>
      </c>
      <c r="T102" t="s">
        <v>17</v>
      </c>
      <c r="U102" t="s">
        <v>21</v>
      </c>
      <c r="V102" t="s">
        <v>24</v>
      </c>
      <c r="W102" t="s">
        <v>27</v>
      </c>
      <c r="X102" t="s">
        <v>30</v>
      </c>
      <c r="Y102" t="s">
        <v>33</v>
      </c>
      <c r="Z102" t="s">
        <v>36</v>
      </c>
      <c r="AA102" t="s">
        <v>71</v>
      </c>
      <c r="AB102" t="s">
        <v>74</v>
      </c>
      <c r="AC102" t="s">
        <v>78</v>
      </c>
      <c r="AD102" t="s">
        <v>82</v>
      </c>
      <c r="AE102" t="s">
        <v>87</v>
      </c>
      <c r="AF102" t="s">
        <v>91</v>
      </c>
      <c r="AG102" t="s">
        <v>96</v>
      </c>
      <c r="AH102" t="s">
        <v>100</v>
      </c>
      <c r="AI102" t="s">
        <v>104</v>
      </c>
      <c r="AJ102" t="s">
        <v>115</v>
      </c>
      <c r="AK102" t="s">
        <v>118</v>
      </c>
      <c r="AL102" t="s">
        <v>121</v>
      </c>
      <c r="AP102" t="s">
        <v>188</v>
      </c>
      <c r="AQ102" t="s">
        <v>192</v>
      </c>
      <c r="AR102" t="s">
        <v>196</v>
      </c>
      <c r="AS102" t="s">
        <v>199</v>
      </c>
      <c r="AT102" t="s">
        <v>203</v>
      </c>
      <c r="AU102" t="s">
        <v>14</v>
      </c>
      <c r="AV102" t="s">
        <v>18</v>
      </c>
      <c r="AW102" t="s">
        <v>22</v>
      </c>
      <c r="AX102" t="s">
        <v>25</v>
      </c>
      <c r="BD102" t="s">
        <v>79</v>
      </c>
      <c r="BE102" t="s">
        <v>83</v>
      </c>
      <c r="BF102" t="s">
        <v>88</v>
      </c>
      <c r="BG102" t="s">
        <v>92</v>
      </c>
      <c r="BH102" t="s">
        <v>97</v>
      </c>
      <c r="BI102" t="s">
        <v>101</v>
      </c>
      <c r="BJ102" t="s">
        <v>113</v>
      </c>
      <c r="BU102" t="s">
        <v>15</v>
      </c>
      <c r="BV102" t="s">
        <v>19</v>
      </c>
    </row>
    <row r="103" spans="2:74" ht="15">
      <c r="B103" t="s">
        <v>87</v>
      </c>
      <c r="C103" t="s">
        <v>90</v>
      </c>
      <c r="D103" t="s">
        <v>95</v>
      </c>
      <c r="E103" t="s">
        <v>99</v>
      </c>
      <c r="F103" t="s">
        <v>103</v>
      </c>
      <c r="G103" t="s">
        <v>114</v>
      </c>
      <c r="H103" t="s">
        <v>117</v>
      </c>
      <c r="I103" t="s">
        <v>120</v>
      </c>
      <c r="J103" t="s">
        <v>123</v>
      </c>
      <c r="K103" t="s">
        <v>126</v>
      </c>
      <c r="L103" t="s">
        <v>129</v>
      </c>
      <c r="O103" t="s">
        <v>195</v>
      </c>
      <c r="P103" t="s">
        <v>198</v>
      </c>
      <c r="Q103" t="s">
        <v>202</v>
      </c>
      <c r="R103" t="s">
        <v>13</v>
      </c>
      <c r="S103" t="s">
        <v>17</v>
      </c>
      <c r="T103" t="s">
        <v>21</v>
      </c>
      <c r="U103" t="s">
        <v>24</v>
      </c>
      <c r="V103" t="s">
        <v>27</v>
      </c>
      <c r="W103" t="s">
        <v>30</v>
      </c>
      <c r="X103" t="s">
        <v>33</v>
      </c>
      <c r="Y103" t="s">
        <v>36</v>
      </c>
      <c r="Z103" t="s">
        <v>39</v>
      </c>
      <c r="AA103" t="s">
        <v>74</v>
      </c>
      <c r="AB103" t="s">
        <v>78</v>
      </c>
      <c r="AC103" t="s">
        <v>82</v>
      </c>
      <c r="AD103" t="s">
        <v>87</v>
      </c>
      <c r="AE103" t="s">
        <v>91</v>
      </c>
      <c r="AF103" t="s">
        <v>96</v>
      </c>
      <c r="AG103" t="s">
        <v>100</v>
      </c>
      <c r="AH103" t="s">
        <v>104</v>
      </c>
      <c r="AI103" t="s">
        <v>115</v>
      </c>
      <c r="AJ103" t="s">
        <v>118</v>
      </c>
      <c r="AK103" t="s">
        <v>121</v>
      </c>
      <c r="AL103" t="s">
        <v>124</v>
      </c>
      <c r="AO103" t="s">
        <v>188</v>
      </c>
      <c r="AP103" t="s">
        <v>192</v>
      </c>
      <c r="AQ103" t="s">
        <v>196</v>
      </c>
      <c r="AR103" t="s">
        <v>199</v>
      </c>
      <c r="AS103" t="s">
        <v>203</v>
      </c>
      <c r="AT103" t="s">
        <v>14</v>
      </c>
      <c r="AU103" t="s">
        <v>18</v>
      </c>
      <c r="AV103" t="s">
        <v>22</v>
      </c>
      <c r="AW103" t="s">
        <v>25</v>
      </c>
      <c r="AX103" t="s">
        <v>28</v>
      </c>
      <c r="BC103" t="s">
        <v>79</v>
      </c>
      <c r="BD103" t="s">
        <v>83</v>
      </c>
      <c r="BE103" t="s">
        <v>88</v>
      </c>
      <c r="BF103" t="s">
        <v>92</v>
      </c>
      <c r="BG103" t="s">
        <v>97</v>
      </c>
      <c r="BH103" t="s">
        <v>101</v>
      </c>
      <c r="BI103" t="s">
        <v>113</v>
      </c>
      <c r="BJ103" t="s">
        <v>116</v>
      </c>
      <c r="BT103" t="s">
        <v>15</v>
      </c>
      <c r="BU103" t="s">
        <v>19</v>
      </c>
      <c r="BV103" t="s">
        <v>23</v>
      </c>
    </row>
    <row r="104" spans="2:74" ht="15">
      <c r="B104" t="s">
        <v>91</v>
      </c>
      <c r="C104" t="s">
        <v>95</v>
      </c>
      <c r="D104" t="s">
        <v>99</v>
      </c>
      <c r="E104" t="s">
        <v>103</v>
      </c>
      <c r="F104" t="s">
        <v>114</v>
      </c>
      <c r="G104" t="s">
        <v>117</v>
      </c>
      <c r="H104" t="s">
        <v>120</v>
      </c>
      <c r="I104" t="s">
        <v>123</v>
      </c>
      <c r="J104" t="s">
        <v>126</v>
      </c>
      <c r="K104" t="s">
        <v>129</v>
      </c>
      <c r="O104" t="s">
        <v>198</v>
      </c>
      <c r="P104" t="s">
        <v>202</v>
      </c>
      <c r="Q104" t="s">
        <v>13</v>
      </c>
      <c r="R104" t="s">
        <v>17</v>
      </c>
      <c r="S104" t="s">
        <v>21</v>
      </c>
      <c r="T104" t="s">
        <v>24</v>
      </c>
      <c r="U104" t="s">
        <v>27</v>
      </c>
      <c r="V104" t="s">
        <v>30</v>
      </c>
      <c r="W104" t="s">
        <v>33</v>
      </c>
      <c r="X104" t="s">
        <v>36</v>
      </c>
      <c r="Y104" t="s">
        <v>39</v>
      </c>
      <c r="AA104" t="s">
        <v>78</v>
      </c>
      <c r="AB104" t="s">
        <v>82</v>
      </c>
      <c r="AC104" t="s">
        <v>87</v>
      </c>
      <c r="AD104" t="s">
        <v>91</v>
      </c>
      <c r="AE104" t="s">
        <v>96</v>
      </c>
      <c r="AF104" t="s">
        <v>100</v>
      </c>
      <c r="AG104" t="s">
        <v>104</v>
      </c>
      <c r="AH104" t="s">
        <v>115</v>
      </c>
      <c r="AI104" t="s">
        <v>118</v>
      </c>
      <c r="AJ104" t="s">
        <v>121</v>
      </c>
      <c r="AK104" t="s">
        <v>124</v>
      </c>
      <c r="AL104" t="s">
        <v>127</v>
      </c>
      <c r="AN104" t="s">
        <v>188</v>
      </c>
      <c r="AO104" t="s">
        <v>192</v>
      </c>
      <c r="AP104" t="s">
        <v>196</v>
      </c>
      <c r="AQ104" t="s">
        <v>199</v>
      </c>
      <c r="AR104" t="s">
        <v>203</v>
      </c>
      <c r="AS104" t="s">
        <v>14</v>
      </c>
      <c r="AT104" t="s">
        <v>18</v>
      </c>
      <c r="AU104" t="s">
        <v>22</v>
      </c>
      <c r="AV104" t="s">
        <v>25</v>
      </c>
      <c r="AW104" t="s">
        <v>28</v>
      </c>
      <c r="AX104" t="s">
        <v>31</v>
      </c>
      <c r="BB104" t="s">
        <v>79</v>
      </c>
      <c r="BC104" t="s">
        <v>83</v>
      </c>
      <c r="BD104" t="s">
        <v>88</v>
      </c>
      <c r="BE104" t="s">
        <v>92</v>
      </c>
      <c r="BF104" t="s">
        <v>97</v>
      </c>
      <c r="BG104" t="s">
        <v>101</v>
      </c>
      <c r="BH104" t="s">
        <v>113</v>
      </c>
      <c r="BI104" t="s">
        <v>116</v>
      </c>
      <c r="BJ104" t="s">
        <v>119</v>
      </c>
      <c r="BS104" t="s">
        <v>15</v>
      </c>
      <c r="BT104" t="s">
        <v>19</v>
      </c>
      <c r="BU104" t="s">
        <v>23</v>
      </c>
      <c r="BV104" t="s">
        <v>26</v>
      </c>
    </row>
    <row r="105" spans="2:74" ht="15">
      <c r="B105" t="s">
        <v>96</v>
      </c>
      <c r="C105" t="s">
        <v>99</v>
      </c>
      <c r="D105" t="s">
        <v>103</v>
      </c>
      <c r="E105" t="s">
        <v>114</v>
      </c>
      <c r="F105" t="s">
        <v>117</v>
      </c>
      <c r="G105" t="s">
        <v>120</v>
      </c>
      <c r="H105" t="s">
        <v>123</v>
      </c>
      <c r="I105" t="s">
        <v>126</v>
      </c>
      <c r="J105" t="s">
        <v>129</v>
      </c>
      <c r="O105" t="s">
        <v>202</v>
      </c>
      <c r="P105" t="s">
        <v>13</v>
      </c>
      <c r="Q105" t="s">
        <v>17</v>
      </c>
      <c r="R105" t="s">
        <v>21</v>
      </c>
      <c r="S105" t="s">
        <v>24</v>
      </c>
      <c r="T105" t="s">
        <v>27</v>
      </c>
      <c r="U105" t="s">
        <v>30</v>
      </c>
      <c r="V105" t="s">
        <v>33</v>
      </c>
      <c r="W105" t="s">
        <v>36</v>
      </c>
      <c r="X105" t="s">
        <v>39</v>
      </c>
      <c r="AA105" t="s">
        <v>82</v>
      </c>
      <c r="AB105" t="s">
        <v>87</v>
      </c>
      <c r="AC105" t="s">
        <v>91</v>
      </c>
      <c r="AD105" t="s">
        <v>96</v>
      </c>
      <c r="AE105" t="s">
        <v>100</v>
      </c>
      <c r="AF105" t="s">
        <v>104</v>
      </c>
      <c r="AG105" t="s">
        <v>115</v>
      </c>
      <c r="AH105" t="s">
        <v>118</v>
      </c>
      <c r="AI105" t="s">
        <v>121</v>
      </c>
      <c r="AJ105" t="s">
        <v>124</v>
      </c>
      <c r="AK105" t="s">
        <v>127</v>
      </c>
      <c r="AL105" t="s">
        <v>130</v>
      </c>
      <c r="AM105" t="s">
        <v>188</v>
      </c>
      <c r="AN105" t="s">
        <v>192</v>
      </c>
      <c r="AO105" t="s">
        <v>196</v>
      </c>
      <c r="AP105" t="s">
        <v>199</v>
      </c>
      <c r="AQ105" t="s">
        <v>203</v>
      </c>
      <c r="AR105" t="s">
        <v>14</v>
      </c>
      <c r="AS105" t="s">
        <v>18</v>
      </c>
      <c r="AT105" t="s">
        <v>22</v>
      </c>
      <c r="AU105" t="s">
        <v>25</v>
      </c>
      <c r="AV105" t="s">
        <v>28</v>
      </c>
      <c r="AW105" t="s">
        <v>31</v>
      </c>
      <c r="AX105" t="s">
        <v>34</v>
      </c>
      <c r="BA105" t="s">
        <v>79</v>
      </c>
      <c r="BB105" t="s">
        <v>83</v>
      </c>
      <c r="BC105" t="s">
        <v>88</v>
      </c>
      <c r="BD105" t="s">
        <v>92</v>
      </c>
      <c r="BE105" t="s">
        <v>97</v>
      </c>
      <c r="BF105" t="s">
        <v>101</v>
      </c>
      <c r="BG105" t="s">
        <v>113</v>
      </c>
      <c r="BH105" t="s">
        <v>116</v>
      </c>
      <c r="BI105" t="s">
        <v>119</v>
      </c>
      <c r="BJ105" t="s">
        <v>122</v>
      </c>
      <c r="BR105" t="s">
        <v>15</v>
      </c>
      <c r="BS105" t="s">
        <v>19</v>
      </c>
      <c r="BT105" t="s">
        <v>23</v>
      </c>
      <c r="BU105" t="s">
        <v>26</v>
      </c>
      <c r="BV105" t="s">
        <v>29</v>
      </c>
    </row>
    <row r="106" spans="2:74" ht="15">
      <c r="B106" t="s">
        <v>100</v>
      </c>
      <c r="C106" t="s">
        <v>103</v>
      </c>
      <c r="D106" t="s">
        <v>114</v>
      </c>
      <c r="E106" t="s">
        <v>117</v>
      </c>
      <c r="F106" t="s">
        <v>120</v>
      </c>
      <c r="G106" t="s">
        <v>123</v>
      </c>
      <c r="H106" t="s">
        <v>126</v>
      </c>
      <c r="I106" t="s">
        <v>129</v>
      </c>
      <c r="O106" t="s">
        <v>13</v>
      </c>
      <c r="P106" t="s">
        <v>17</v>
      </c>
      <c r="Q106" t="s">
        <v>21</v>
      </c>
      <c r="R106" t="s">
        <v>24</v>
      </c>
      <c r="S106" t="s">
        <v>27</v>
      </c>
      <c r="T106" t="s">
        <v>30</v>
      </c>
      <c r="U106" t="s">
        <v>33</v>
      </c>
      <c r="V106" t="s">
        <v>36</v>
      </c>
      <c r="W106" t="s">
        <v>39</v>
      </c>
      <c r="AA106" t="s">
        <v>87</v>
      </c>
      <c r="AB106" t="s">
        <v>91</v>
      </c>
      <c r="AC106" t="s">
        <v>96</v>
      </c>
      <c r="AD106" t="s">
        <v>100</v>
      </c>
      <c r="AE106" t="s">
        <v>104</v>
      </c>
      <c r="AF106" t="s">
        <v>115</v>
      </c>
      <c r="AG106" t="s">
        <v>118</v>
      </c>
      <c r="AH106" t="s">
        <v>121</v>
      </c>
      <c r="AI106" t="s">
        <v>124</v>
      </c>
      <c r="AJ106" t="s">
        <v>127</v>
      </c>
      <c r="AK106" t="s">
        <v>130</v>
      </c>
      <c r="AM106" t="s">
        <v>192</v>
      </c>
      <c r="AN106" t="s">
        <v>196</v>
      </c>
      <c r="AO106" t="s">
        <v>199</v>
      </c>
      <c r="AP106" t="s">
        <v>203</v>
      </c>
      <c r="AQ106" t="s">
        <v>14</v>
      </c>
      <c r="AR106" t="s">
        <v>18</v>
      </c>
      <c r="AS106" t="s">
        <v>22</v>
      </c>
      <c r="AT106" t="s">
        <v>25</v>
      </c>
      <c r="AU106" t="s">
        <v>28</v>
      </c>
      <c r="AV106" t="s">
        <v>31</v>
      </c>
      <c r="AW106" t="s">
        <v>34</v>
      </c>
      <c r="AX106" t="s">
        <v>37</v>
      </c>
      <c r="AZ106" t="s">
        <v>79</v>
      </c>
      <c r="BA106" t="s">
        <v>83</v>
      </c>
      <c r="BB106" t="s">
        <v>88</v>
      </c>
      <c r="BC106" t="s">
        <v>92</v>
      </c>
      <c r="BD106" t="s">
        <v>97</v>
      </c>
      <c r="BE106" t="s">
        <v>101</v>
      </c>
      <c r="BF106" t="s">
        <v>113</v>
      </c>
      <c r="BG106" t="s">
        <v>116</v>
      </c>
      <c r="BH106" t="s">
        <v>119</v>
      </c>
      <c r="BI106" t="s">
        <v>122</v>
      </c>
      <c r="BJ106" t="s">
        <v>125</v>
      </c>
      <c r="BQ106" t="s">
        <v>15</v>
      </c>
      <c r="BR106" t="s">
        <v>19</v>
      </c>
      <c r="BS106" t="s">
        <v>23</v>
      </c>
      <c r="BT106" t="s">
        <v>26</v>
      </c>
      <c r="BU106" t="s">
        <v>29</v>
      </c>
      <c r="BV106" t="s">
        <v>32</v>
      </c>
    </row>
    <row r="107" spans="2:74" ht="15">
      <c r="B107" t="s">
        <v>104</v>
      </c>
      <c r="C107" t="s">
        <v>114</v>
      </c>
      <c r="D107" t="s">
        <v>117</v>
      </c>
      <c r="E107" t="s">
        <v>120</v>
      </c>
      <c r="F107" t="s">
        <v>123</v>
      </c>
      <c r="G107" t="s">
        <v>126</v>
      </c>
      <c r="H107" t="s">
        <v>129</v>
      </c>
      <c r="O107" t="s">
        <v>17</v>
      </c>
      <c r="P107" t="s">
        <v>21</v>
      </c>
      <c r="Q107" t="s">
        <v>24</v>
      </c>
      <c r="R107" t="s">
        <v>27</v>
      </c>
      <c r="S107" t="s">
        <v>30</v>
      </c>
      <c r="T107" t="s">
        <v>33</v>
      </c>
      <c r="U107" t="s">
        <v>36</v>
      </c>
      <c r="V107" t="s">
        <v>39</v>
      </c>
      <c r="AA107" t="s">
        <v>91</v>
      </c>
      <c r="AB107" t="s">
        <v>96</v>
      </c>
      <c r="AC107" t="s">
        <v>100</v>
      </c>
      <c r="AD107" t="s">
        <v>104</v>
      </c>
      <c r="AE107" t="s">
        <v>115</v>
      </c>
      <c r="AF107" t="s">
        <v>118</v>
      </c>
      <c r="AG107" t="s">
        <v>121</v>
      </c>
      <c r="AH107" t="s">
        <v>124</v>
      </c>
      <c r="AI107" t="s">
        <v>127</v>
      </c>
      <c r="AJ107" t="s">
        <v>130</v>
      </c>
      <c r="AM107" t="s">
        <v>196</v>
      </c>
      <c r="AN107" t="s">
        <v>199</v>
      </c>
      <c r="AO107" t="s">
        <v>203</v>
      </c>
      <c r="AP107" t="s">
        <v>14</v>
      </c>
      <c r="AQ107" t="s">
        <v>18</v>
      </c>
      <c r="AR107" t="s">
        <v>22</v>
      </c>
      <c r="AS107" t="s">
        <v>25</v>
      </c>
      <c r="AT107" t="s">
        <v>28</v>
      </c>
      <c r="AU107" t="s">
        <v>31</v>
      </c>
      <c r="AV107" t="s">
        <v>34</v>
      </c>
      <c r="AW107" t="s">
        <v>37</v>
      </c>
      <c r="AX107" t="s">
        <v>40</v>
      </c>
      <c r="AY107" t="s">
        <v>79</v>
      </c>
      <c r="AZ107" t="s">
        <v>83</v>
      </c>
      <c r="BA107" t="s">
        <v>88</v>
      </c>
      <c r="BB107" t="s">
        <v>92</v>
      </c>
      <c r="BC107" t="s">
        <v>97</v>
      </c>
      <c r="BD107" t="s">
        <v>101</v>
      </c>
      <c r="BE107" t="s">
        <v>113</v>
      </c>
      <c r="BF107" t="s">
        <v>116</v>
      </c>
      <c r="BG107" t="s">
        <v>119</v>
      </c>
      <c r="BH107" t="s">
        <v>122</v>
      </c>
      <c r="BI107" t="s">
        <v>125</v>
      </c>
      <c r="BJ107" t="s">
        <v>128</v>
      </c>
      <c r="BP107" t="s">
        <v>15</v>
      </c>
      <c r="BQ107" t="s">
        <v>19</v>
      </c>
      <c r="BR107" t="s">
        <v>23</v>
      </c>
      <c r="BS107" t="s">
        <v>26</v>
      </c>
      <c r="BT107" t="s">
        <v>29</v>
      </c>
      <c r="BU107" t="s">
        <v>32</v>
      </c>
      <c r="BV107" t="s">
        <v>35</v>
      </c>
    </row>
    <row r="108" spans="2:74" ht="15">
      <c r="B108" t="s">
        <v>115</v>
      </c>
      <c r="C108" t="s">
        <v>117</v>
      </c>
      <c r="D108" t="s">
        <v>120</v>
      </c>
      <c r="E108" t="s">
        <v>123</v>
      </c>
      <c r="F108" t="s">
        <v>126</v>
      </c>
      <c r="G108" t="s">
        <v>129</v>
      </c>
      <c r="O108" t="s">
        <v>21</v>
      </c>
      <c r="P108" t="s">
        <v>24</v>
      </c>
      <c r="Q108" t="s">
        <v>27</v>
      </c>
      <c r="R108" t="s">
        <v>30</v>
      </c>
      <c r="S108" t="s">
        <v>33</v>
      </c>
      <c r="T108" t="s">
        <v>36</v>
      </c>
      <c r="U108" t="s">
        <v>39</v>
      </c>
      <c r="AA108" t="s">
        <v>96</v>
      </c>
      <c r="AB108" t="s">
        <v>100</v>
      </c>
      <c r="AC108" t="s">
        <v>104</v>
      </c>
      <c r="AD108" t="s">
        <v>115</v>
      </c>
      <c r="AE108" t="s">
        <v>118</v>
      </c>
      <c r="AF108" t="s">
        <v>121</v>
      </c>
      <c r="AG108" t="s">
        <v>124</v>
      </c>
      <c r="AH108" t="s">
        <v>127</v>
      </c>
      <c r="AI108" t="s">
        <v>130</v>
      </c>
      <c r="AM108" t="s">
        <v>199</v>
      </c>
      <c r="AN108" t="s">
        <v>203</v>
      </c>
      <c r="AO108" t="s">
        <v>14</v>
      </c>
      <c r="AP108" t="s">
        <v>18</v>
      </c>
      <c r="AQ108" t="s">
        <v>22</v>
      </c>
      <c r="AR108" t="s">
        <v>25</v>
      </c>
      <c r="AS108" t="s">
        <v>28</v>
      </c>
      <c r="AT108" t="s">
        <v>31</v>
      </c>
      <c r="AU108" t="s">
        <v>34</v>
      </c>
      <c r="AV108" t="s">
        <v>37</v>
      </c>
      <c r="AW108" t="s">
        <v>40</v>
      </c>
      <c r="AY108" t="s">
        <v>83</v>
      </c>
      <c r="AZ108" t="s">
        <v>88</v>
      </c>
      <c r="BA108" t="s">
        <v>92</v>
      </c>
      <c r="BB108" t="s">
        <v>97</v>
      </c>
      <c r="BC108" t="s">
        <v>101</v>
      </c>
      <c r="BD108" t="s">
        <v>113</v>
      </c>
      <c r="BE108" t="s">
        <v>116</v>
      </c>
      <c r="BF108" t="s">
        <v>119</v>
      </c>
      <c r="BG108" t="s">
        <v>122</v>
      </c>
      <c r="BH108" t="s">
        <v>125</v>
      </c>
      <c r="BI108" t="s">
        <v>128</v>
      </c>
      <c r="BJ108" t="s">
        <v>131</v>
      </c>
      <c r="BO108" t="s">
        <v>15</v>
      </c>
      <c r="BP108" t="s">
        <v>19</v>
      </c>
      <c r="BQ108" t="s">
        <v>23</v>
      </c>
      <c r="BR108" t="s">
        <v>26</v>
      </c>
      <c r="BS108" t="s">
        <v>29</v>
      </c>
      <c r="BT108" t="s">
        <v>32</v>
      </c>
      <c r="BU108" t="s">
        <v>35</v>
      </c>
      <c r="BV108" t="s">
        <v>38</v>
      </c>
    </row>
    <row r="109" spans="2:74" ht="15">
      <c r="B109" t="s">
        <v>118</v>
      </c>
      <c r="C109" t="s">
        <v>120</v>
      </c>
      <c r="D109" t="s">
        <v>123</v>
      </c>
      <c r="E109" t="s">
        <v>126</v>
      </c>
      <c r="F109" t="s">
        <v>129</v>
      </c>
      <c r="O109" t="s">
        <v>24</v>
      </c>
      <c r="P109" t="s">
        <v>27</v>
      </c>
      <c r="Q109" t="s">
        <v>30</v>
      </c>
      <c r="R109" t="s">
        <v>33</v>
      </c>
      <c r="S109" t="s">
        <v>36</v>
      </c>
      <c r="T109" t="s">
        <v>39</v>
      </c>
      <c r="AA109" t="s">
        <v>100</v>
      </c>
      <c r="AB109" t="s">
        <v>104</v>
      </c>
      <c r="AC109" t="s">
        <v>115</v>
      </c>
      <c r="AD109" t="s">
        <v>118</v>
      </c>
      <c r="AE109" t="s">
        <v>121</v>
      </c>
      <c r="AF109" t="s">
        <v>124</v>
      </c>
      <c r="AG109" t="s">
        <v>127</v>
      </c>
      <c r="AH109" t="s">
        <v>130</v>
      </c>
      <c r="AM109" t="s">
        <v>203</v>
      </c>
      <c r="AN109" t="s">
        <v>14</v>
      </c>
      <c r="AO109" t="s">
        <v>18</v>
      </c>
      <c r="AP109" t="s">
        <v>22</v>
      </c>
      <c r="AQ109" t="s">
        <v>25</v>
      </c>
      <c r="AR109" t="s">
        <v>28</v>
      </c>
      <c r="AS109" t="s">
        <v>31</v>
      </c>
      <c r="AT109" t="s">
        <v>34</v>
      </c>
      <c r="AU109" t="s">
        <v>37</v>
      </c>
      <c r="AV109" t="s">
        <v>40</v>
      </c>
      <c r="AY109" t="s">
        <v>88</v>
      </c>
      <c r="AZ109" t="s">
        <v>92</v>
      </c>
      <c r="BA109" t="s">
        <v>97</v>
      </c>
      <c r="BB109" t="s">
        <v>101</v>
      </c>
      <c r="BC109" t="s">
        <v>113</v>
      </c>
      <c r="BD109" t="s">
        <v>116</v>
      </c>
      <c r="BE109" t="s">
        <v>119</v>
      </c>
      <c r="BF109" t="s">
        <v>122</v>
      </c>
      <c r="BG109" t="s">
        <v>125</v>
      </c>
      <c r="BH109" t="s">
        <v>128</v>
      </c>
      <c r="BI109" t="s">
        <v>131</v>
      </c>
      <c r="BN109" t="s">
        <v>15</v>
      </c>
      <c r="BO109" t="s">
        <v>19</v>
      </c>
      <c r="BP109" t="s">
        <v>23</v>
      </c>
      <c r="BQ109" t="s">
        <v>26</v>
      </c>
      <c r="BR109" t="s">
        <v>29</v>
      </c>
      <c r="BS109" t="s">
        <v>32</v>
      </c>
      <c r="BT109" t="s">
        <v>35</v>
      </c>
      <c r="BU109" t="s">
        <v>38</v>
      </c>
      <c r="BV109" t="s">
        <v>41</v>
      </c>
    </row>
    <row r="110" spans="2:73" ht="15">
      <c r="B110" t="s">
        <v>121</v>
      </c>
      <c r="C110" t="s">
        <v>123</v>
      </c>
      <c r="D110" t="s">
        <v>126</v>
      </c>
      <c r="E110" t="s">
        <v>129</v>
      </c>
      <c r="O110" t="s">
        <v>27</v>
      </c>
      <c r="P110" t="s">
        <v>30</v>
      </c>
      <c r="Q110" t="s">
        <v>33</v>
      </c>
      <c r="R110" t="s">
        <v>36</v>
      </c>
      <c r="S110" t="s">
        <v>39</v>
      </c>
      <c r="AA110" t="s">
        <v>104</v>
      </c>
      <c r="AB110" t="s">
        <v>115</v>
      </c>
      <c r="AC110" t="s">
        <v>118</v>
      </c>
      <c r="AD110" t="s">
        <v>121</v>
      </c>
      <c r="AE110" t="s">
        <v>124</v>
      </c>
      <c r="AF110" t="s">
        <v>127</v>
      </c>
      <c r="AG110" t="s">
        <v>130</v>
      </c>
      <c r="AM110" t="s">
        <v>14</v>
      </c>
      <c r="AN110" t="s">
        <v>18</v>
      </c>
      <c r="AO110" t="s">
        <v>22</v>
      </c>
      <c r="AP110" t="s">
        <v>25</v>
      </c>
      <c r="AQ110" t="s">
        <v>28</v>
      </c>
      <c r="AR110" t="s">
        <v>31</v>
      </c>
      <c r="AS110" t="s">
        <v>34</v>
      </c>
      <c r="AT110" t="s">
        <v>37</v>
      </c>
      <c r="AU110" t="s">
        <v>40</v>
      </c>
      <c r="AY110" t="s">
        <v>92</v>
      </c>
      <c r="AZ110" t="s">
        <v>97</v>
      </c>
      <c r="BA110" t="s">
        <v>101</v>
      </c>
      <c r="BB110" t="s">
        <v>113</v>
      </c>
      <c r="BC110" t="s">
        <v>116</v>
      </c>
      <c r="BD110" t="s">
        <v>119</v>
      </c>
      <c r="BE110" t="s">
        <v>122</v>
      </c>
      <c r="BF110" t="s">
        <v>125</v>
      </c>
      <c r="BG110" t="s">
        <v>128</v>
      </c>
      <c r="BH110" t="s">
        <v>131</v>
      </c>
      <c r="BM110" t="s">
        <v>15</v>
      </c>
      <c r="BN110" t="s">
        <v>19</v>
      </c>
      <c r="BO110" t="s">
        <v>23</v>
      </c>
      <c r="BP110" t="s">
        <v>26</v>
      </c>
      <c r="BQ110" t="s">
        <v>29</v>
      </c>
      <c r="BR110" t="s">
        <v>32</v>
      </c>
      <c r="BS110" t="s">
        <v>35</v>
      </c>
      <c r="BT110" t="s">
        <v>38</v>
      </c>
      <c r="BU110" t="s">
        <v>41</v>
      </c>
    </row>
    <row r="111" spans="2:72" ht="15">
      <c r="B111" t="s">
        <v>124</v>
      </c>
      <c r="C111" t="s">
        <v>126</v>
      </c>
      <c r="D111" t="s">
        <v>129</v>
      </c>
      <c r="O111" t="s">
        <v>30</v>
      </c>
      <c r="P111" t="s">
        <v>33</v>
      </c>
      <c r="Q111" t="s">
        <v>36</v>
      </c>
      <c r="R111" t="s">
        <v>39</v>
      </c>
      <c r="AA111" t="s">
        <v>115</v>
      </c>
      <c r="AB111" t="s">
        <v>118</v>
      </c>
      <c r="AC111" t="s">
        <v>121</v>
      </c>
      <c r="AD111" t="s">
        <v>124</v>
      </c>
      <c r="AE111" t="s">
        <v>127</v>
      </c>
      <c r="AF111" t="s">
        <v>130</v>
      </c>
      <c r="AM111" t="s">
        <v>18</v>
      </c>
      <c r="AN111" t="s">
        <v>22</v>
      </c>
      <c r="AO111" t="s">
        <v>25</v>
      </c>
      <c r="AP111" t="s">
        <v>28</v>
      </c>
      <c r="AQ111" t="s">
        <v>31</v>
      </c>
      <c r="AR111" t="s">
        <v>34</v>
      </c>
      <c r="AS111" t="s">
        <v>37</v>
      </c>
      <c r="AT111" t="s">
        <v>40</v>
      </c>
      <c r="AY111" t="s">
        <v>97</v>
      </c>
      <c r="AZ111" t="s">
        <v>101</v>
      </c>
      <c r="BA111" t="s">
        <v>113</v>
      </c>
      <c r="BB111" t="s">
        <v>116</v>
      </c>
      <c r="BC111" t="s">
        <v>119</v>
      </c>
      <c r="BD111" t="s">
        <v>122</v>
      </c>
      <c r="BE111" t="s">
        <v>125</v>
      </c>
      <c r="BF111" t="s">
        <v>128</v>
      </c>
      <c r="BG111" t="s">
        <v>131</v>
      </c>
      <c r="BL111" t="s">
        <v>15</v>
      </c>
      <c r="BM111" t="s">
        <v>19</v>
      </c>
      <c r="BN111" t="s">
        <v>23</v>
      </c>
      <c r="BO111" t="s">
        <v>26</v>
      </c>
      <c r="BP111" t="s">
        <v>29</v>
      </c>
      <c r="BQ111" t="s">
        <v>32</v>
      </c>
      <c r="BR111" t="s">
        <v>35</v>
      </c>
      <c r="BS111" t="s">
        <v>38</v>
      </c>
      <c r="BT111" t="s">
        <v>41</v>
      </c>
    </row>
    <row r="112" spans="2:71" ht="15">
      <c r="B112" t="s">
        <v>127</v>
      </c>
      <c r="C112" t="s">
        <v>129</v>
      </c>
      <c r="O112" t="s">
        <v>33</v>
      </c>
      <c r="P112" t="s">
        <v>36</v>
      </c>
      <c r="Q112" t="s">
        <v>39</v>
      </c>
      <c r="AA112" t="s">
        <v>118</v>
      </c>
      <c r="AB112" t="s">
        <v>121</v>
      </c>
      <c r="AC112" t="s">
        <v>124</v>
      </c>
      <c r="AD112" t="s">
        <v>127</v>
      </c>
      <c r="AE112" t="s">
        <v>130</v>
      </c>
      <c r="AM112" t="s">
        <v>22</v>
      </c>
      <c r="AN112" t="s">
        <v>25</v>
      </c>
      <c r="AO112" t="s">
        <v>28</v>
      </c>
      <c r="AP112" t="s">
        <v>31</v>
      </c>
      <c r="AQ112" t="s">
        <v>34</v>
      </c>
      <c r="AR112" t="s">
        <v>37</v>
      </c>
      <c r="AS112" t="s">
        <v>40</v>
      </c>
      <c r="AY112" t="s">
        <v>101</v>
      </c>
      <c r="AZ112" t="s">
        <v>113</v>
      </c>
      <c r="BA112" t="s">
        <v>116</v>
      </c>
      <c r="BB112" t="s">
        <v>119</v>
      </c>
      <c r="BC112" t="s">
        <v>122</v>
      </c>
      <c r="BD112" t="s">
        <v>125</v>
      </c>
      <c r="BE112" t="s">
        <v>128</v>
      </c>
      <c r="BF112" t="s">
        <v>131</v>
      </c>
      <c r="BL112" t="s">
        <v>19</v>
      </c>
      <c r="BM112" t="s">
        <v>23</v>
      </c>
      <c r="BN112" t="s">
        <v>26</v>
      </c>
      <c r="BO112" t="s">
        <v>29</v>
      </c>
      <c r="BP112" t="s">
        <v>32</v>
      </c>
      <c r="BQ112" t="s">
        <v>35</v>
      </c>
      <c r="BR112" t="s">
        <v>38</v>
      </c>
      <c r="BS112" t="s">
        <v>41</v>
      </c>
    </row>
    <row r="113" spans="2:70" ht="15">
      <c r="B113" t="s">
        <v>130</v>
      </c>
      <c r="O113" t="s">
        <v>36</v>
      </c>
      <c r="P113" t="s">
        <v>39</v>
      </c>
      <c r="AA113" t="s">
        <v>121</v>
      </c>
      <c r="AB113" t="s">
        <v>124</v>
      </c>
      <c r="AC113" t="s">
        <v>127</v>
      </c>
      <c r="AD113" t="s">
        <v>130</v>
      </c>
      <c r="AM113" t="s">
        <v>25</v>
      </c>
      <c r="AN113" t="s">
        <v>28</v>
      </c>
      <c r="AO113" t="s">
        <v>31</v>
      </c>
      <c r="AP113" t="s">
        <v>34</v>
      </c>
      <c r="AQ113" t="s">
        <v>37</v>
      </c>
      <c r="AR113" t="s">
        <v>40</v>
      </c>
      <c r="AY113" t="s">
        <v>113</v>
      </c>
      <c r="AZ113" t="s">
        <v>116</v>
      </c>
      <c r="BA113" t="s">
        <v>119</v>
      </c>
      <c r="BB113" t="s">
        <v>122</v>
      </c>
      <c r="BC113" t="s">
        <v>125</v>
      </c>
      <c r="BD113" t="s">
        <v>128</v>
      </c>
      <c r="BE113" t="s">
        <v>131</v>
      </c>
      <c r="BK113" t="s">
        <v>19</v>
      </c>
      <c r="BL113" t="s">
        <v>23</v>
      </c>
      <c r="BM113" t="s">
        <v>26</v>
      </c>
      <c r="BN113" t="s">
        <v>29</v>
      </c>
      <c r="BO113" t="s">
        <v>32</v>
      </c>
      <c r="BP113" t="s">
        <v>35</v>
      </c>
      <c r="BQ113" t="s">
        <v>38</v>
      </c>
      <c r="BR113" t="s">
        <v>41</v>
      </c>
    </row>
    <row r="114" spans="2:62" ht="15">
      <c r="B114" t="s">
        <v>188</v>
      </c>
      <c r="C114" t="s">
        <v>191</v>
      </c>
      <c r="D114" t="s">
        <v>195</v>
      </c>
      <c r="E114" t="s">
        <v>198</v>
      </c>
      <c r="F114" t="s">
        <v>202</v>
      </c>
      <c r="G114" t="s">
        <v>13</v>
      </c>
      <c r="H114" t="s">
        <v>17</v>
      </c>
      <c r="I114" t="s">
        <v>21</v>
      </c>
      <c r="J114" t="s">
        <v>24</v>
      </c>
      <c r="K114" t="s">
        <v>27</v>
      </c>
      <c r="L114" t="s">
        <v>30</v>
      </c>
      <c r="M114" t="s">
        <v>33</v>
      </c>
      <c r="N114" t="s">
        <v>36</v>
      </c>
      <c r="O114" t="s">
        <v>71</v>
      </c>
      <c r="P114" t="s">
        <v>74</v>
      </c>
      <c r="Q114" t="s">
        <v>78</v>
      </c>
      <c r="R114" t="s">
        <v>82</v>
      </c>
      <c r="S114" t="s">
        <v>87</v>
      </c>
      <c r="T114" t="s">
        <v>91</v>
      </c>
      <c r="U114" t="s">
        <v>96</v>
      </c>
      <c r="V114" t="s">
        <v>100</v>
      </c>
      <c r="W114" t="s">
        <v>104</v>
      </c>
      <c r="X114" t="s">
        <v>115</v>
      </c>
      <c r="Y114" t="s">
        <v>118</v>
      </c>
      <c r="Z114" t="s">
        <v>121</v>
      </c>
      <c r="AD114" t="s">
        <v>188</v>
      </c>
      <c r="AE114" t="s">
        <v>192</v>
      </c>
      <c r="AF114" t="s">
        <v>196</v>
      </c>
      <c r="AG114" t="s">
        <v>199</v>
      </c>
      <c r="AH114" t="s">
        <v>203</v>
      </c>
      <c r="AI114" t="s">
        <v>14</v>
      </c>
      <c r="AJ114" t="s">
        <v>18</v>
      </c>
      <c r="AK114" t="s">
        <v>22</v>
      </c>
      <c r="AL114" t="s">
        <v>25</v>
      </c>
      <c r="AR114" t="s">
        <v>79</v>
      </c>
      <c r="AS114" t="s">
        <v>83</v>
      </c>
      <c r="AT114" t="s">
        <v>88</v>
      </c>
      <c r="AU114" t="s">
        <v>92</v>
      </c>
      <c r="AV114" t="s">
        <v>97</v>
      </c>
      <c r="AW114" t="s">
        <v>101</v>
      </c>
      <c r="AX114" t="s">
        <v>113</v>
      </c>
      <c r="BI114" t="s">
        <v>15</v>
      </c>
      <c r="BJ114" t="s">
        <v>19</v>
      </c>
    </row>
    <row r="115" spans="2:62" ht="15">
      <c r="B115" t="s">
        <v>192</v>
      </c>
      <c r="C115" t="s">
        <v>195</v>
      </c>
      <c r="D115" t="s">
        <v>198</v>
      </c>
      <c r="E115" t="s">
        <v>202</v>
      </c>
      <c r="F115" t="s">
        <v>13</v>
      </c>
      <c r="G115" t="s">
        <v>17</v>
      </c>
      <c r="H115" t="s">
        <v>21</v>
      </c>
      <c r="I115" t="s">
        <v>24</v>
      </c>
      <c r="J115" t="s">
        <v>27</v>
      </c>
      <c r="K115" t="s">
        <v>30</v>
      </c>
      <c r="L115" t="s">
        <v>33</v>
      </c>
      <c r="M115" t="s">
        <v>36</v>
      </c>
      <c r="N115" t="s">
        <v>39</v>
      </c>
      <c r="O115" t="s">
        <v>74</v>
      </c>
      <c r="P115" t="s">
        <v>78</v>
      </c>
      <c r="Q115" t="s">
        <v>82</v>
      </c>
      <c r="R115" t="s">
        <v>87</v>
      </c>
      <c r="S115" t="s">
        <v>91</v>
      </c>
      <c r="T115" t="s">
        <v>96</v>
      </c>
      <c r="U115" t="s">
        <v>100</v>
      </c>
      <c r="V115" t="s">
        <v>104</v>
      </c>
      <c r="W115" t="s">
        <v>115</v>
      </c>
      <c r="X115" t="s">
        <v>118</v>
      </c>
      <c r="Y115" t="s">
        <v>121</v>
      </c>
      <c r="Z115" t="s">
        <v>124</v>
      </c>
      <c r="AC115" t="s">
        <v>188</v>
      </c>
      <c r="AD115" t="s">
        <v>192</v>
      </c>
      <c r="AE115" t="s">
        <v>196</v>
      </c>
      <c r="AF115" t="s">
        <v>199</v>
      </c>
      <c r="AG115" t="s">
        <v>203</v>
      </c>
      <c r="AH115" t="s">
        <v>14</v>
      </c>
      <c r="AI115" t="s">
        <v>18</v>
      </c>
      <c r="AJ115" t="s">
        <v>22</v>
      </c>
      <c r="AK115" t="s">
        <v>25</v>
      </c>
      <c r="AL115" t="s">
        <v>28</v>
      </c>
      <c r="AQ115" t="s">
        <v>79</v>
      </c>
      <c r="AR115" t="s">
        <v>83</v>
      </c>
      <c r="AS115" t="s">
        <v>88</v>
      </c>
      <c r="AT115" t="s">
        <v>92</v>
      </c>
      <c r="AU115" t="s">
        <v>97</v>
      </c>
      <c r="AV115" t="s">
        <v>101</v>
      </c>
      <c r="AW115" t="s">
        <v>113</v>
      </c>
      <c r="AX115" t="s">
        <v>116</v>
      </c>
      <c r="BH115" t="s">
        <v>15</v>
      </c>
      <c r="BI115" t="s">
        <v>19</v>
      </c>
      <c r="BJ115" t="s">
        <v>23</v>
      </c>
    </row>
    <row r="116" spans="2:62" ht="15">
      <c r="B116" t="s">
        <v>196</v>
      </c>
      <c r="C116" t="s">
        <v>198</v>
      </c>
      <c r="D116" t="s">
        <v>202</v>
      </c>
      <c r="E116" t="s">
        <v>13</v>
      </c>
      <c r="F116" t="s">
        <v>17</v>
      </c>
      <c r="G116" t="s">
        <v>21</v>
      </c>
      <c r="H116" t="s">
        <v>24</v>
      </c>
      <c r="I116" t="s">
        <v>27</v>
      </c>
      <c r="J116" t="s">
        <v>30</v>
      </c>
      <c r="K116" t="s">
        <v>33</v>
      </c>
      <c r="L116" t="s">
        <v>36</v>
      </c>
      <c r="M116" t="s">
        <v>39</v>
      </c>
      <c r="O116" t="s">
        <v>78</v>
      </c>
      <c r="P116" t="s">
        <v>82</v>
      </c>
      <c r="Q116" t="s">
        <v>87</v>
      </c>
      <c r="R116" t="s">
        <v>91</v>
      </c>
      <c r="S116" t="s">
        <v>96</v>
      </c>
      <c r="T116" t="s">
        <v>100</v>
      </c>
      <c r="U116" t="s">
        <v>104</v>
      </c>
      <c r="V116" t="s">
        <v>115</v>
      </c>
      <c r="W116" t="s">
        <v>118</v>
      </c>
      <c r="X116" t="s">
        <v>121</v>
      </c>
      <c r="Y116" t="s">
        <v>124</v>
      </c>
      <c r="Z116" t="s">
        <v>127</v>
      </c>
      <c r="AB116" t="s">
        <v>188</v>
      </c>
      <c r="AC116" t="s">
        <v>192</v>
      </c>
      <c r="AD116" t="s">
        <v>196</v>
      </c>
      <c r="AE116" t="s">
        <v>199</v>
      </c>
      <c r="AF116" t="s">
        <v>203</v>
      </c>
      <c r="AG116" t="s">
        <v>14</v>
      </c>
      <c r="AH116" t="s">
        <v>18</v>
      </c>
      <c r="AI116" t="s">
        <v>22</v>
      </c>
      <c r="AJ116" t="s">
        <v>25</v>
      </c>
      <c r="AK116" t="s">
        <v>28</v>
      </c>
      <c r="AL116" t="s">
        <v>31</v>
      </c>
      <c r="AP116" t="s">
        <v>79</v>
      </c>
      <c r="AQ116" t="s">
        <v>83</v>
      </c>
      <c r="AR116" t="s">
        <v>88</v>
      </c>
      <c r="AS116" t="s">
        <v>92</v>
      </c>
      <c r="AT116" t="s">
        <v>97</v>
      </c>
      <c r="AU116" t="s">
        <v>101</v>
      </c>
      <c r="AV116" t="s">
        <v>113</v>
      </c>
      <c r="AW116" t="s">
        <v>116</v>
      </c>
      <c r="AX116" t="s">
        <v>119</v>
      </c>
      <c r="BG116" t="s">
        <v>15</v>
      </c>
      <c r="BH116" t="s">
        <v>19</v>
      </c>
      <c r="BI116" t="s">
        <v>23</v>
      </c>
      <c r="BJ116" t="s">
        <v>26</v>
      </c>
    </row>
    <row r="117" spans="2:62" ht="15">
      <c r="B117" t="s">
        <v>199</v>
      </c>
      <c r="C117" t="s">
        <v>202</v>
      </c>
      <c r="D117" t="s">
        <v>13</v>
      </c>
      <c r="E117" t="s">
        <v>17</v>
      </c>
      <c r="F117" t="s">
        <v>21</v>
      </c>
      <c r="G117" t="s">
        <v>24</v>
      </c>
      <c r="H117" t="s">
        <v>27</v>
      </c>
      <c r="I117" t="s">
        <v>30</v>
      </c>
      <c r="J117" t="s">
        <v>33</v>
      </c>
      <c r="K117" t="s">
        <v>36</v>
      </c>
      <c r="L117" t="s">
        <v>39</v>
      </c>
      <c r="O117" t="s">
        <v>82</v>
      </c>
      <c r="P117" t="s">
        <v>87</v>
      </c>
      <c r="Q117" t="s">
        <v>91</v>
      </c>
      <c r="R117" t="s">
        <v>96</v>
      </c>
      <c r="S117" t="s">
        <v>100</v>
      </c>
      <c r="T117" t="s">
        <v>104</v>
      </c>
      <c r="U117" t="s">
        <v>115</v>
      </c>
      <c r="V117" t="s">
        <v>118</v>
      </c>
      <c r="W117" t="s">
        <v>121</v>
      </c>
      <c r="X117" t="s">
        <v>124</v>
      </c>
      <c r="Y117" t="s">
        <v>127</v>
      </c>
      <c r="Z117" t="s">
        <v>130</v>
      </c>
      <c r="AA117" t="s">
        <v>188</v>
      </c>
      <c r="AB117" t="s">
        <v>192</v>
      </c>
      <c r="AC117" t="s">
        <v>196</v>
      </c>
      <c r="AD117" t="s">
        <v>199</v>
      </c>
      <c r="AE117" t="s">
        <v>203</v>
      </c>
      <c r="AF117" t="s">
        <v>14</v>
      </c>
      <c r="AG117" t="s">
        <v>18</v>
      </c>
      <c r="AH117" t="s">
        <v>22</v>
      </c>
      <c r="AI117" t="s">
        <v>25</v>
      </c>
      <c r="AJ117" t="s">
        <v>28</v>
      </c>
      <c r="AK117" t="s">
        <v>31</v>
      </c>
      <c r="AL117" t="s">
        <v>34</v>
      </c>
      <c r="AO117" t="s">
        <v>79</v>
      </c>
      <c r="AP117" t="s">
        <v>83</v>
      </c>
      <c r="AQ117" t="s">
        <v>88</v>
      </c>
      <c r="AR117" t="s">
        <v>92</v>
      </c>
      <c r="AS117" t="s">
        <v>97</v>
      </c>
      <c r="AT117" t="s">
        <v>101</v>
      </c>
      <c r="AU117" t="s">
        <v>113</v>
      </c>
      <c r="AV117" t="s">
        <v>116</v>
      </c>
      <c r="AW117" t="s">
        <v>119</v>
      </c>
      <c r="AX117" t="s">
        <v>122</v>
      </c>
      <c r="BF117" t="s">
        <v>15</v>
      </c>
      <c r="BG117" t="s">
        <v>19</v>
      </c>
      <c r="BH117" t="s">
        <v>23</v>
      </c>
      <c r="BI117" t="s">
        <v>26</v>
      </c>
      <c r="BJ117" t="s">
        <v>29</v>
      </c>
    </row>
    <row r="118" spans="2:62" ht="15">
      <c r="B118" t="s">
        <v>203</v>
      </c>
      <c r="C118" t="s">
        <v>13</v>
      </c>
      <c r="D118" t="s">
        <v>17</v>
      </c>
      <c r="E118" t="s">
        <v>21</v>
      </c>
      <c r="F118" t="s">
        <v>24</v>
      </c>
      <c r="G118" t="s">
        <v>27</v>
      </c>
      <c r="H118" t="s">
        <v>30</v>
      </c>
      <c r="I118" t="s">
        <v>33</v>
      </c>
      <c r="J118" t="s">
        <v>36</v>
      </c>
      <c r="K118" t="s">
        <v>39</v>
      </c>
      <c r="O118" t="s">
        <v>87</v>
      </c>
      <c r="P118" t="s">
        <v>91</v>
      </c>
      <c r="Q118" t="s">
        <v>96</v>
      </c>
      <c r="R118" t="s">
        <v>100</v>
      </c>
      <c r="S118" t="s">
        <v>104</v>
      </c>
      <c r="T118" t="s">
        <v>115</v>
      </c>
      <c r="U118" t="s">
        <v>118</v>
      </c>
      <c r="V118" t="s">
        <v>121</v>
      </c>
      <c r="W118" t="s">
        <v>124</v>
      </c>
      <c r="X118" t="s">
        <v>127</v>
      </c>
      <c r="Y118" t="s">
        <v>130</v>
      </c>
      <c r="AA118" t="s">
        <v>192</v>
      </c>
      <c r="AB118" t="s">
        <v>196</v>
      </c>
      <c r="AC118" t="s">
        <v>199</v>
      </c>
      <c r="AD118" t="s">
        <v>203</v>
      </c>
      <c r="AE118" t="s">
        <v>14</v>
      </c>
      <c r="AF118" t="s">
        <v>18</v>
      </c>
      <c r="AG118" t="s">
        <v>22</v>
      </c>
      <c r="AH118" t="s">
        <v>25</v>
      </c>
      <c r="AI118" t="s">
        <v>28</v>
      </c>
      <c r="AJ118" t="s">
        <v>31</v>
      </c>
      <c r="AK118" t="s">
        <v>34</v>
      </c>
      <c r="AL118" t="s">
        <v>37</v>
      </c>
      <c r="AN118" t="s">
        <v>79</v>
      </c>
      <c r="AO118" t="s">
        <v>83</v>
      </c>
      <c r="AP118" t="s">
        <v>88</v>
      </c>
      <c r="AQ118" t="s">
        <v>92</v>
      </c>
      <c r="AR118" t="s">
        <v>97</v>
      </c>
      <c r="AS118" t="s">
        <v>101</v>
      </c>
      <c r="AT118" t="s">
        <v>113</v>
      </c>
      <c r="AU118" t="s">
        <v>116</v>
      </c>
      <c r="AV118" t="s">
        <v>119</v>
      </c>
      <c r="AW118" t="s">
        <v>122</v>
      </c>
      <c r="AX118" t="s">
        <v>125</v>
      </c>
      <c r="BE118" t="s">
        <v>15</v>
      </c>
      <c r="BF118" t="s">
        <v>19</v>
      </c>
      <c r="BG118" t="s">
        <v>23</v>
      </c>
      <c r="BH118" t="s">
        <v>26</v>
      </c>
      <c r="BI118" t="s">
        <v>29</v>
      </c>
      <c r="BJ118" t="s">
        <v>32</v>
      </c>
    </row>
    <row r="119" spans="2:62" ht="15">
      <c r="B119" t="s">
        <v>14</v>
      </c>
      <c r="C119" t="s">
        <v>17</v>
      </c>
      <c r="D119" t="s">
        <v>21</v>
      </c>
      <c r="E119" t="s">
        <v>24</v>
      </c>
      <c r="F119" t="s">
        <v>27</v>
      </c>
      <c r="G119" t="s">
        <v>30</v>
      </c>
      <c r="H119" t="s">
        <v>33</v>
      </c>
      <c r="I119" t="s">
        <v>36</v>
      </c>
      <c r="J119" t="s">
        <v>39</v>
      </c>
      <c r="O119" t="s">
        <v>91</v>
      </c>
      <c r="P119" t="s">
        <v>96</v>
      </c>
      <c r="Q119" t="s">
        <v>100</v>
      </c>
      <c r="R119" t="s">
        <v>104</v>
      </c>
      <c r="S119" t="s">
        <v>115</v>
      </c>
      <c r="T119" t="s">
        <v>118</v>
      </c>
      <c r="U119" t="s">
        <v>121</v>
      </c>
      <c r="V119" t="s">
        <v>124</v>
      </c>
      <c r="W119" t="s">
        <v>127</v>
      </c>
      <c r="X119" t="s">
        <v>130</v>
      </c>
      <c r="AA119" t="s">
        <v>196</v>
      </c>
      <c r="AB119" t="s">
        <v>199</v>
      </c>
      <c r="AC119" t="s">
        <v>203</v>
      </c>
      <c r="AD119" t="s">
        <v>14</v>
      </c>
      <c r="AE119" t="s">
        <v>18</v>
      </c>
      <c r="AF119" t="s">
        <v>22</v>
      </c>
      <c r="AG119" t="s">
        <v>25</v>
      </c>
      <c r="AH119" t="s">
        <v>28</v>
      </c>
      <c r="AI119" t="s">
        <v>31</v>
      </c>
      <c r="AJ119" t="s">
        <v>34</v>
      </c>
      <c r="AK119" t="s">
        <v>37</v>
      </c>
      <c r="AL119" t="s">
        <v>40</v>
      </c>
      <c r="AM119" t="s">
        <v>79</v>
      </c>
      <c r="AN119" t="s">
        <v>83</v>
      </c>
      <c r="AO119" t="s">
        <v>88</v>
      </c>
      <c r="AP119" t="s">
        <v>92</v>
      </c>
      <c r="AQ119" t="s">
        <v>97</v>
      </c>
      <c r="AR119" t="s">
        <v>101</v>
      </c>
      <c r="AS119" t="s">
        <v>113</v>
      </c>
      <c r="AT119" t="s">
        <v>116</v>
      </c>
      <c r="AU119" t="s">
        <v>119</v>
      </c>
      <c r="AV119" t="s">
        <v>122</v>
      </c>
      <c r="AW119" t="s">
        <v>125</v>
      </c>
      <c r="AX119" t="s">
        <v>128</v>
      </c>
      <c r="BD119" t="s">
        <v>15</v>
      </c>
      <c r="BE119" t="s">
        <v>19</v>
      </c>
      <c r="BF119" t="s">
        <v>23</v>
      </c>
      <c r="BG119" t="s">
        <v>26</v>
      </c>
      <c r="BH119" t="s">
        <v>29</v>
      </c>
      <c r="BI119" t="s">
        <v>32</v>
      </c>
      <c r="BJ119" t="s">
        <v>35</v>
      </c>
    </row>
    <row r="120" spans="2:62" ht="15">
      <c r="B120" t="s">
        <v>18</v>
      </c>
      <c r="C120" t="s">
        <v>21</v>
      </c>
      <c r="D120" t="s">
        <v>24</v>
      </c>
      <c r="E120" t="s">
        <v>27</v>
      </c>
      <c r="F120" t="s">
        <v>30</v>
      </c>
      <c r="G120" t="s">
        <v>33</v>
      </c>
      <c r="H120" t="s">
        <v>36</v>
      </c>
      <c r="I120" t="s">
        <v>39</v>
      </c>
      <c r="O120" t="s">
        <v>96</v>
      </c>
      <c r="P120" t="s">
        <v>100</v>
      </c>
      <c r="Q120" t="s">
        <v>104</v>
      </c>
      <c r="R120" t="s">
        <v>115</v>
      </c>
      <c r="S120" t="s">
        <v>118</v>
      </c>
      <c r="T120" t="s">
        <v>121</v>
      </c>
      <c r="U120" t="s">
        <v>124</v>
      </c>
      <c r="V120" t="s">
        <v>127</v>
      </c>
      <c r="W120" t="s">
        <v>130</v>
      </c>
      <c r="AA120" t="s">
        <v>199</v>
      </c>
      <c r="AB120" t="s">
        <v>203</v>
      </c>
      <c r="AC120" t="s">
        <v>14</v>
      </c>
      <c r="AD120" t="s">
        <v>18</v>
      </c>
      <c r="AE120" t="s">
        <v>22</v>
      </c>
      <c r="AF120" t="s">
        <v>25</v>
      </c>
      <c r="AG120" t="s">
        <v>28</v>
      </c>
      <c r="AH120" t="s">
        <v>31</v>
      </c>
      <c r="AI120" t="s">
        <v>34</v>
      </c>
      <c r="AJ120" t="s">
        <v>37</v>
      </c>
      <c r="AK120" t="s">
        <v>40</v>
      </c>
      <c r="AM120" t="s">
        <v>83</v>
      </c>
      <c r="AN120" t="s">
        <v>88</v>
      </c>
      <c r="AO120" t="s">
        <v>92</v>
      </c>
      <c r="AP120" t="s">
        <v>97</v>
      </c>
      <c r="AQ120" t="s">
        <v>101</v>
      </c>
      <c r="AR120" t="s">
        <v>113</v>
      </c>
      <c r="AS120" t="s">
        <v>116</v>
      </c>
      <c r="AT120" t="s">
        <v>119</v>
      </c>
      <c r="AU120" t="s">
        <v>122</v>
      </c>
      <c r="AV120" t="s">
        <v>125</v>
      </c>
      <c r="AW120" t="s">
        <v>128</v>
      </c>
      <c r="AX120" t="s">
        <v>131</v>
      </c>
      <c r="BC120" t="s">
        <v>15</v>
      </c>
      <c r="BD120" t="s">
        <v>19</v>
      </c>
      <c r="BE120" t="s">
        <v>23</v>
      </c>
      <c r="BF120" t="s">
        <v>26</v>
      </c>
      <c r="BG120" t="s">
        <v>29</v>
      </c>
      <c r="BH120" t="s">
        <v>32</v>
      </c>
      <c r="BI120" t="s">
        <v>35</v>
      </c>
      <c r="BJ120" t="s">
        <v>38</v>
      </c>
    </row>
    <row r="121" spans="2:62" ht="15">
      <c r="B121" t="s">
        <v>22</v>
      </c>
      <c r="C121" t="s">
        <v>24</v>
      </c>
      <c r="D121" t="s">
        <v>27</v>
      </c>
      <c r="E121" t="s">
        <v>30</v>
      </c>
      <c r="F121" t="s">
        <v>33</v>
      </c>
      <c r="G121" t="s">
        <v>36</v>
      </c>
      <c r="H121" t="s">
        <v>39</v>
      </c>
      <c r="O121" t="s">
        <v>100</v>
      </c>
      <c r="P121" t="s">
        <v>104</v>
      </c>
      <c r="Q121" t="s">
        <v>115</v>
      </c>
      <c r="R121" t="s">
        <v>118</v>
      </c>
      <c r="S121" t="s">
        <v>121</v>
      </c>
      <c r="T121" t="s">
        <v>124</v>
      </c>
      <c r="U121" t="s">
        <v>127</v>
      </c>
      <c r="V121" t="s">
        <v>130</v>
      </c>
      <c r="AA121" t="s">
        <v>203</v>
      </c>
      <c r="AB121" t="s">
        <v>14</v>
      </c>
      <c r="AC121" t="s">
        <v>18</v>
      </c>
      <c r="AD121" t="s">
        <v>22</v>
      </c>
      <c r="AE121" t="s">
        <v>25</v>
      </c>
      <c r="AF121" t="s">
        <v>28</v>
      </c>
      <c r="AG121" t="s">
        <v>31</v>
      </c>
      <c r="AH121" t="s">
        <v>34</v>
      </c>
      <c r="AI121" t="s">
        <v>37</v>
      </c>
      <c r="AJ121" t="s">
        <v>40</v>
      </c>
      <c r="AM121" t="s">
        <v>88</v>
      </c>
      <c r="AN121" t="s">
        <v>92</v>
      </c>
      <c r="AO121" t="s">
        <v>97</v>
      </c>
      <c r="AP121" t="s">
        <v>101</v>
      </c>
      <c r="AQ121" t="s">
        <v>113</v>
      </c>
      <c r="AR121" t="s">
        <v>116</v>
      </c>
      <c r="AS121" t="s">
        <v>119</v>
      </c>
      <c r="AT121" t="s">
        <v>122</v>
      </c>
      <c r="AU121" t="s">
        <v>125</v>
      </c>
      <c r="AV121" t="s">
        <v>128</v>
      </c>
      <c r="AW121" t="s">
        <v>131</v>
      </c>
      <c r="BB121" t="s">
        <v>15</v>
      </c>
      <c r="BC121" t="s">
        <v>19</v>
      </c>
      <c r="BD121" t="s">
        <v>23</v>
      </c>
      <c r="BE121" t="s">
        <v>26</v>
      </c>
      <c r="BF121" t="s">
        <v>29</v>
      </c>
      <c r="BG121" t="s">
        <v>32</v>
      </c>
      <c r="BH121" t="s">
        <v>35</v>
      </c>
      <c r="BI121" t="s">
        <v>38</v>
      </c>
      <c r="BJ121" t="s">
        <v>41</v>
      </c>
    </row>
    <row r="122" spans="2:61" ht="15">
      <c r="B122" t="s">
        <v>25</v>
      </c>
      <c r="C122" t="s">
        <v>27</v>
      </c>
      <c r="D122" t="s">
        <v>30</v>
      </c>
      <c r="E122" t="s">
        <v>33</v>
      </c>
      <c r="F122" t="s">
        <v>36</v>
      </c>
      <c r="G122" t="s">
        <v>39</v>
      </c>
      <c r="O122" t="s">
        <v>104</v>
      </c>
      <c r="P122" t="s">
        <v>115</v>
      </c>
      <c r="Q122" t="s">
        <v>118</v>
      </c>
      <c r="R122" t="s">
        <v>121</v>
      </c>
      <c r="S122" t="s">
        <v>124</v>
      </c>
      <c r="T122" t="s">
        <v>127</v>
      </c>
      <c r="U122" t="s">
        <v>130</v>
      </c>
      <c r="AA122" t="s">
        <v>14</v>
      </c>
      <c r="AB122" t="s">
        <v>18</v>
      </c>
      <c r="AC122" t="s">
        <v>22</v>
      </c>
      <c r="AD122" t="s">
        <v>25</v>
      </c>
      <c r="AE122" t="s">
        <v>28</v>
      </c>
      <c r="AF122" t="s">
        <v>31</v>
      </c>
      <c r="AG122" t="s">
        <v>34</v>
      </c>
      <c r="AH122" t="s">
        <v>37</v>
      </c>
      <c r="AI122" t="s">
        <v>40</v>
      </c>
      <c r="AM122" t="s">
        <v>92</v>
      </c>
      <c r="AN122" t="s">
        <v>97</v>
      </c>
      <c r="AO122" t="s">
        <v>101</v>
      </c>
      <c r="AP122" t="s">
        <v>113</v>
      </c>
      <c r="AQ122" t="s">
        <v>116</v>
      </c>
      <c r="AR122" t="s">
        <v>119</v>
      </c>
      <c r="AS122" t="s">
        <v>122</v>
      </c>
      <c r="AT122" t="s">
        <v>125</v>
      </c>
      <c r="AU122" t="s">
        <v>128</v>
      </c>
      <c r="AV122" t="s">
        <v>131</v>
      </c>
      <c r="BA122" t="s">
        <v>15</v>
      </c>
      <c r="BB122" t="s">
        <v>19</v>
      </c>
      <c r="BC122" t="s">
        <v>23</v>
      </c>
      <c r="BD122" t="s">
        <v>26</v>
      </c>
      <c r="BE122" t="s">
        <v>29</v>
      </c>
      <c r="BF122" t="s">
        <v>32</v>
      </c>
      <c r="BG122" t="s">
        <v>35</v>
      </c>
      <c r="BH122" t="s">
        <v>38</v>
      </c>
      <c r="BI122" t="s">
        <v>41</v>
      </c>
    </row>
    <row r="123" spans="2:60" ht="15">
      <c r="B123" t="s">
        <v>28</v>
      </c>
      <c r="C123" t="s">
        <v>30</v>
      </c>
      <c r="D123" t="s">
        <v>33</v>
      </c>
      <c r="E123" t="s">
        <v>36</v>
      </c>
      <c r="F123" t="s">
        <v>39</v>
      </c>
      <c r="O123" t="s">
        <v>115</v>
      </c>
      <c r="P123" t="s">
        <v>118</v>
      </c>
      <c r="Q123" t="s">
        <v>121</v>
      </c>
      <c r="R123" t="s">
        <v>124</v>
      </c>
      <c r="S123" t="s">
        <v>127</v>
      </c>
      <c r="T123" t="s">
        <v>130</v>
      </c>
      <c r="AA123" t="s">
        <v>18</v>
      </c>
      <c r="AB123" t="s">
        <v>22</v>
      </c>
      <c r="AC123" t="s">
        <v>25</v>
      </c>
      <c r="AD123" t="s">
        <v>28</v>
      </c>
      <c r="AE123" t="s">
        <v>31</v>
      </c>
      <c r="AF123" t="s">
        <v>34</v>
      </c>
      <c r="AG123" t="s">
        <v>37</v>
      </c>
      <c r="AH123" t="s">
        <v>40</v>
      </c>
      <c r="AM123" t="s">
        <v>97</v>
      </c>
      <c r="AN123" t="s">
        <v>101</v>
      </c>
      <c r="AO123" t="s">
        <v>113</v>
      </c>
      <c r="AP123" t="s">
        <v>116</v>
      </c>
      <c r="AQ123" t="s">
        <v>119</v>
      </c>
      <c r="AR123" t="s">
        <v>122</v>
      </c>
      <c r="AS123" t="s">
        <v>125</v>
      </c>
      <c r="AT123" t="s">
        <v>128</v>
      </c>
      <c r="AU123" t="s">
        <v>131</v>
      </c>
      <c r="AZ123" t="s">
        <v>15</v>
      </c>
      <c r="BA123" t="s">
        <v>19</v>
      </c>
      <c r="BB123" t="s">
        <v>23</v>
      </c>
      <c r="BC123" t="s">
        <v>26</v>
      </c>
      <c r="BD123" t="s">
        <v>29</v>
      </c>
      <c r="BE123" t="s">
        <v>32</v>
      </c>
      <c r="BF123" t="s">
        <v>35</v>
      </c>
      <c r="BG123" t="s">
        <v>38</v>
      </c>
      <c r="BH123" t="s">
        <v>41</v>
      </c>
    </row>
    <row r="124" spans="2:59" ht="15">
      <c r="B124" t="s">
        <v>31</v>
      </c>
      <c r="C124" t="s">
        <v>33</v>
      </c>
      <c r="D124" t="s">
        <v>36</v>
      </c>
      <c r="E124" t="s">
        <v>39</v>
      </c>
      <c r="O124" t="s">
        <v>118</v>
      </c>
      <c r="P124" t="s">
        <v>121</v>
      </c>
      <c r="Q124" t="s">
        <v>124</v>
      </c>
      <c r="R124" t="s">
        <v>127</v>
      </c>
      <c r="S124" t="s">
        <v>130</v>
      </c>
      <c r="AA124" t="s">
        <v>22</v>
      </c>
      <c r="AB124" t="s">
        <v>25</v>
      </c>
      <c r="AC124" t="s">
        <v>28</v>
      </c>
      <c r="AD124" t="s">
        <v>31</v>
      </c>
      <c r="AE124" t="s">
        <v>34</v>
      </c>
      <c r="AF124" t="s">
        <v>37</v>
      </c>
      <c r="AG124" t="s">
        <v>40</v>
      </c>
      <c r="AM124" t="s">
        <v>101</v>
      </c>
      <c r="AN124" t="s">
        <v>113</v>
      </c>
      <c r="AO124" t="s">
        <v>116</v>
      </c>
      <c r="AP124" t="s">
        <v>119</v>
      </c>
      <c r="AQ124" t="s">
        <v>122</v>
      </c>
      <c r="AR124" t="s">
        <v>125</v>
      </c>
      <c r="AS124" t="s">
        <v>128</v>
      </c>
      <c r="AT124" t="s">
        <v>131</v>
      </c>
      <c r="AY124" t="s">
        <v>15</v>
      </c>
      <c r="AZ124" t="s">
        <v>19</v>
      </c>
      <c r="BA124" t="s">
        <v>23</v>
      </c>
      <c r="BB124" t="s">
        <v>26</v>
      </c>
      <c r="BC124" t="s">
        <v>29</v>
      </c>
      <c r="BD124" t="s">
        <v>32</v>
      </c>
      <c r="BE124" t="s">
        <v>35</v>
      </c>
      <c r="BF124" t="s">
        <v>38</v>
      </c>
      <c r="BG124" t="s">
        <v>41</v>
      </c>
    </row>
    <row r="125" spans="2:58" ht="15">
      <c r="B125" t="s">
        <v>34</v>
      </c>
      <c r="C125" t="s">
        <v>36</v>
      </c>
      <c r="D125" t="s">
        <v>39</v>
      </c>
      <c r="O125" t="s">
        <v>121</v>
      </c>
      <c r="P125" t="s">
        <v>124</v>
      </c>
      <c r="Q125" t="s">
        <v>127</v>
      </c>
      <c r="R125" t="s">
        <v>130</v>
      </c>
      <c r="AA125" t="s">
        <v>25</v>
      </c>
      <c r="AB125" t="s">
        <v>28</v>
      </c>
      <c r="AC125" t="s">
        <v>31</v>
      </c>
      <c r="AD125" t="s">
        <v>34</v>
      </c>
      <c r="AE125" t="s">
        <v>37</v>
      </c>
      <c r="AF125" t="s">
        <v>40</v>
      </c>
      <c r="AM125" t="s">
        <v>113</v>
      </c>
      <c r="AN125" t="s">
        <v>116</v>
      </c>
      <c r="AO125" t="s">
        <v>119</v>
      </c>
      <c r="AP125" t="s">
        <v>122</v>
      </c>
      <c r="AQ125" t="s">
        <v>125</v>
      </c>
      <c r="AR125" t="s">
        <v>128</v>
      </c>
      <c r="AS125" t="s">
        <v>131</v>
      </c>
      <c r="AY125" t="s">
        <v>19</v>
      </c>
      <c r="AZ125" t="s">
        <v>23</v>
      </c>
      <c r="BA125" t="s">
        <v>26</v>
      </c>
      <c r="BB125" t="s">
        <v>29</v>
      </c>
      <c r="BC125" t="s">
        <v>32</v>
      </c>
      <c r="BD125" t="s">
        <v>35</v>
      </c>
      <c r="BE125" t="s">
        <v>38</v>
      </c>
      <c r="BF125" t="s">
        <v>41</v>
      </c>
    </row>
    <row r="126" spans="2:57" ht="15">
      <c r="B126" t="s">
        <v>37</v>
      </c>
      <c r="C126" t="s">
        <v>39</v>
      </c>
      <c r="O126" t="s">
        <v>124</v>
      </c>
      <c r="P126" t="s">
        <v>127</v>
      </c>
      <c r="Q126" t="s">
        <v>130</v>
      </c>
      <c r="AA126" t="s">
        <v>28</v>
      </c>
      <c r="AB126" t="s">
        <v>31</v>
      </c>
      <c r="AC126" t="s">
        <v>34</v>
      </c>
      <c r="AD126" t="s">
        <v>37</v>
      </c>
      <c r="AE126" t="s">
        <v>40</v>
      </c>
      <c r="AM126" t="s">
        <v>116</v>
      </c>
      <c r="AN126" t="s">
        <v>119</v>
      </c>
      <c r="AO126" t="s">
        <v>122</v>
      </c>
      <c r="AP126" t="s">
        <v>125</v>
      </c>
      <c r="AQ126" t="s">
        <v>128</v>
      </c>
      <c r="AR126" t="s">
        <v>131</v>
      </c>
      <c r="AY126" t="s">
        <v>23</v>
      </c>
      <c r="AZ126" t="s">
        <v>26</v>
      </c>
      <c r="BA126" t="s">
        <v>29</v>
      </c>
      <c r="BB126" t="s">
        <v>32</v>
      </c>
      <c r="BC126" t="s">
        <v>35</v>
      </c>
      <c r="BD126" t="s">
        <v>38</v>
      </c>
      <c r="BE126" t="s">
        <v>41</v>
      </c>
    </row>
    <row r="127" spans="2:56" ht="15">
      <c r="B127" t="s">
        <v>40</v>
      </c>
      <c r="O127" t="s">
        <v>127</v>
      </c>
      <c r="P127" t="s">
        <v>130</v>
      </c>
      <c r="AA127" t="s">
        <v>31</v>
      </c>
      <c r="AB127" t="s">
        <v>34</v>
      </c>
      <c r="AC127" t="s">
        <v>37</v>
      </c>
      <c r="AD127" t="s">
        <v>40</v>
      </c>
      <c r="AM127" t="s">
        <v>119</v>
      </c>
      <c r="AN127" t="s">
        <v>122</v>
      </c>
      <c r="AO127" t="s">
        <v>125</v>
      </c>
      <c r="AP127" t="s">
        <v>128</v>
      </c>
      <c r="AQ127" t="s">
        <v>131</v>
      </c>
      <c r="AY127" t="s">
        <v>26</v>
      </c>
      <c r="AZ127" t="s">
        <v>29</v>
      </c>
      <c r="BA127" t="s">
        <v>32</v>
      </c>
      <c r="BB127" t="s">
        <v>35</v>
      </c>
      <c r="BC127" t="s">
        <v>38</v>
      </c>
      <c r="BD127" t="s">
        <v>41</v>
      </c>
    </row>
    <row r="129" spans="2:50" ht="15">
      <c r="B129" t="s">
        <v>79</v>
      </c>
      <c r="C129" t="s">
        <v>74</v>
      </c>
      <c r="D129" t="s">
        <v>82</v>
      </c>
      <c r="E129" t="s">
        <v>87</v>
      </c>
      <c r="F129" t="s">
        <v>91</v>
      </c>
      <c r="G129" t="s">
        <v>96</v>
      </c>
      <c r="H129" t="s">
        <v>100</v>
      </c>
      <c r="I129" t="s">
        <v>104</v>
      </c>
      <c r="J129" t="s">
        <v>115</v>
      </c>
      <c r="K129" t="s">
        <v>118</v>
      </c>
      <c r="L129" t="s">
        <v>121</v>
      </c>
      <c r="M129" t="s">
        <v>124</v>
      </c>
      <c r="N129" t="s">
        <v>127</v>
      </c>
      <c r="R129" t="s">
        <v>196</v>
      </c>
      <c r="S129" t="s">
        <v>199</v>
      </c>
      <c r="T129" t="s">
        <v>203</v>
      </c>
      <c r="U129" t="s">
        <v>14</v>
      </c>
      <c r="V129" t="s">
        <v>18</v>
      </c>
      <c r="W129" t="s">
        <v>22</v>
      </c>
      <c r="X129" t="s">
        <v>25</v>
      </c>
      <c r="Y129" t="s">
        <v>28</v>
      </c>
      <c r="Z129" t="s">
        <v>31</v>
      </c>
      <c r="AD129" t="s">
        <v>79</v>
      </c>
      <c r="AE129" t="s">
        <v>83</v>
      </c>
      <c r="AF129" t="s">
        <v>88</v>
      </c>
      <c r="AG129" t="s">
        <v>92</v>
      </c>
      <c r="AH129" t="s">
        <v>97</v>
      </c>
      <c r="AI129" t="s">
        <v>101</v>
      </c>
      <c r="AJ129" t="s">
        <v>113</v>
      </c>
      <c r="AK129" t="s">
        <v>116</v>
      </c>
      <c r="AL129" t="s">
        <v>119</v>
      </c>
      <c r="AU129" t="s">
        <v>15</v>
      </c>
      <c r="AV129" t="s">
        <v>19</v>
      </c>
      <c r="AW129" t="s">
        <v>23</v>
      </c>
      <c r="AX129" t="s">
        <v>26</v>
      </c>
    </row>
    <row r="130" spans="2:50" ht="15">
      <c r="B130" t="s">
        <v>83</v>
      </c>
      <c r="C130" t="s">
        <v>82</v>
      </c>
      <c r="D130" t="s">
        <v>87</v>
      </c>
      <c r="E130" t="s">
        <v>91</v>
      </c>
      <c r="F130" t="s">
        <v>96</v>
      </c>
      <c r="G130" t="s">
        <v>100</v>
      </c>
      <c r="H130" t="s">
        <v>104</v>
      </c>
      <c r="I130" t="s">
        <v>115</v>
      </c>
      <c r="J130" t="s">
        <v>118</v>
      </c>
      <c r="K130" t="s">
        <v>121</v>
      </c>
      <c r="L130" t="s">
        <v>124</v>
      </c>
      <c r="M130" t="s">
        <v>127</v>
      </c>
      <c r="N130" t="s">
        <v>130</v>
      </c>
      <c r="Q130" t="s">
        <v>196</v>
      </c>
      <c r="R130" t="s">
        <v>199</v>
      </c>
      <c r="S130" t="s">
        <v>203</v>
      </c>
      <c r="T130" t="s">
        <v>14</v>
      </c>
      <c r="U130" t="s">
        <v>18</v>
      </c>
      <c r="V130" t="s">
        <v>22</v>
      </c>
      <c r="W130" t="s">
        <v>25</v>
      </c>
      <c r="X130" t="s">
        <v>28</v>
      </c>
      <c r="Y130" t="s">
        <v>31</v>
      </c>
      <c r="Z130" t="s">
        <v>34</v>
      </c>
      <c r="AC130" t="s">
        <v>79</v>
      </c>
      <c r="AD130" t="s">
        <v>83</v>
      </c>
      <c r="AE130" t="s">
        <v>88</v>
      </c>
      <c r="AF130" t="s">
        <v>92</v>
      </c>
      <c r="AG130" t="s">
        <v>97</v>
      </c>
      <c r="AH130" t="s">
        <v>101</v>
      </c>
      <c r="AI130" t="s">
        <v>113</v>
      </c>
      <c r="AJ130" t="s">
        <v>116</v>
      </c>
      <c r="AK130" t="s">
        <v>119</v>
      </c>
      <c r="AL130" t="s">
        <v>122</v>
      </c>
      <c r="AT130" t="s">
        <v>15</v>
      </c>
      <c r="AU130" t="s">
        <v>19</v>
      </c>
      <c r="AV130" t="s">
        <v>23</v>
      </c>
      <c r="AW130" t="s">
        <v>26</v>
      </c>
      <c r="AX130" t="s">
        <v>29</v>
      </c>
    </row>
    <row r="131" spans="2:50" ht="15">
      <c r="B131" t="s">
        <v>88</v>
      </c>
      <c r="C131" t="s">
        <v>87</v>
      </c>
      <c r="D131" t="s">
        <v>91</v>
      </c>
      <c r="E131" t="s">
        <v>96</v>
      </c>
      <c r="F131" t="s">
        <v>100</v>
      </c>
      <c r="G131" t="s">
        <v>104</v>
      </c>
      <c r="H131" t="s">
        <v>115</v>
      </c>
      <c r="I131" t="s">
        <v>118</v>
      </c>
      <c r="J131" t="s">
        <v>121</v>
      </c>
      <c r="K131" t="s">
        <v>124</v>
      </c>
      <c r="L131" t="s">
        <v>127</v>
      </c>
      <c r="M131" t="s">
        <v>130</v>
      </c>
      <c r="P131" t="s">
        <v>196</v>
      </c>
      <c r="Q131" t="s">
        <v>199</v>
      </c>
      <c r="R131" t="s">
        <v>203</v>
      </c>
      <c r="S131" t="s">
        <v>14</v>
      </c>
      <c r="T131" t="s">
        <v>18</v>
      </c>
      <c r="U131" t="s">
        <v>22</v>
      </c>
      <c r="V131" t="s">
        <v>25</v>
      </c>
      <c r="W131" t="s">
        <v>28</v>
      </c>
      <c r="X131" t="s">
        <v>31</v>
      </c>
      <c r="Y131" t="s">
        <v>34</v>
      </c>
      <c r="Z131" t="s">
        <v>37</v>
      </c>
      <c r="AB131" t="s">
        <v>79</v>
      </c>
      <c r="AC131" t="s">
        <v>83</v>
      </c>
      <c r="AD131" t="s">
        <v>88</v>
      </c>
      <c r="AE131" t="s">
        <v>92</v>
      </c>
      <c r="AF131" t="s">
        <v>97</v>
      </c>
      <c r="AG131" t="s">
        <v>101</v>
      </c>
      <c r="AH131" t="s">
        <v>113</v>
      </c>
      <c r="AI131" t="s">
        <v>116</v>
      </c>
      <c r="AJ131" t="s">
        <v>119</v>
      </c>
      <c r="AK131" t="s">
        <v>122</v>
      </c>
      <c r="AL131" t="s">
        <v>125</v>
      </c>
      <c r="AS131" t="s">
        <v>15</v>
      </c>
      <c r="AT131" t="s">
        <v>19</v>
      </c>
      <c r="AU131" t="s">
        <v>23</v>
      </c>
      <c r="AV131" t="s">
        <v>26</v>
      </c>
      <c r="AW131" t="s">
        <v>29</v>
      </c>
      <c r="AX131" t="s">
        <v>32</v>
      </c>
    </row>
    <row r="132" spans="2:50" ht="15">
      <c r="B132" t="s">
        <v>92</v>
      </c>
      <c r="C132" t="s">
        <v>91</v>
      </c>
      <c r="D132" t="s">
        <v>96</v>
      </c>
      <c r="E132" t="s">
        <v>100</v>
      </c>
      <c r="F132" t="s">
        <v>104</v>
      </c>
      <c r="G132" t="s">
        <v>115</v>
      </c>
      <c r="H132" t="s">
        <v>118</v>
      </c>
      <c r="I132" t="s">
        <v>121</v>
      </c>
      <c r="J132" t="s">
        <v>124</v>
      </c>
      <c r="K132" t="s">
        <v>127</v>
      </c>
      <c r="L132" t="s">
        <v>130</v>
      </c>
      <c r="O132" t="s">
        <v>196</v>
      </c>
      <c r="P132" t="s">
        <v>199</v>
      </c>
      <c r="Q132" t="s">
        <v>203</v>
      </c>
      <c r="R132" t="s">
        <v>14</v>
      </c>
      <c r="S132" t="s">
        <v>18</v>
      </c>
      <c r="T132" t="s">
        <v>22</v>
      </c>
      <c r="U132" t="s">
        <v>25</v>
      </c>
      <c r="V132" t="s">
        <v>28</v>
      </c>
      <c r="W132" t="s">
        <v>31</v>
      </c>
      <c r="X132" t="s">
        <v>34</v>
      </c>
      <c r="Y132" t="s">
        <v>37</v>
      </c>
      <c r="Z132" t="s">
        <v>40</v>
      </c>
      <c r="AA132" t="s">
        <v>79</v>
      </c>
      <c r="AB132" t="s">
        <v>83</v>
      </c>
      <c r="AC132" t="s">
        <v>88</v>
      </c>
      <c r="AD132" t="s">
        <v>92</v>
      </c>
      <c r="AE132" t="s">
        <v>97</v>
      </c>
      <c r="AF132" t="s">
        <v>101</v>
      </c>
      <c r="AG132" t="s">
        <v>113</v>
      </c>
      <c r="AH132" t="s">
        <v>116</v>
      </c>
      <c r="AI132" t="s">
        <v>119</v>
      </c>
      <c r="AJ132" t="s">
        <v>122</v>
      </c>
      <c r="AK132" t="s">
        <v>125</v>
      </c>
      <c r="AL132" t="s">
        <v>128</v>
      </c>
      <c r="AR132" t="s">
        <v>15</v>
      </c>
      <c r="AS132" t="s">
        <v>19</v>
      </c>
      <c r="AT132" t="s">
        <v>23</v>
      </c>
      <c r="AU132" t="s">
        <v>26</v>
      </c>
      <c r="AV132" t="s">
        <v>29</v>
      </c>
      <c r="AW132" t="s">
        <v>32</v>
      </c>
      <c r="AX132" t="s">
        <v>35</v>
      </c>
    </row>
    <row r="133" spans="2:50" ht="15">
      <c r="B133" t="s">
        <v>97</v>
      </c>
      <c r="C133" t="s">
        <v>96</v>
      </c>
      <c r="D133" t="s">
        <v>100</v>
      </c>
      <c r="E133" t="s">
        <v>104</v>
      </c>
      <c r="F133" t="s">
        <v>115</v>
      </c>
      <c r="G133" t="s">
        <v>118</v>
      </c>
      <c r="H133" t="s">
        <v>121</v>
      </c>
      <c r="I133" t="s">
        <v>124</v>
      </c>
      <c r="J133" t="s">
        <v>127</v>
      </c>
      <c r="K133" t="s">
        <v>130</v>
      </c>
      <c r="O133" t="s">
        <v>199</v>
      </c>
      <c r="P133" t="s">
        <v>203</v>
      </c>
      <c r="Q133" t="s">
        <v>14</v>
      </c>
      <c r="R133" t="s">
        <v>18</v>
      </c>
      <c r="S133" t="s">
        <v>22</v>
      </c>
      <c r="T133" t="s">
        <v>25</v>
      </c>
      <c r="U133" t="s">
        <v>28</v>
      </c>
      <c r="V133" t="s">
        <v>31</v>
      </c>
      <c r="W133" t="s">
        <v>34</v>
      </c>
      <c r="X133" t="s">
        <v>37</v>
      </c>
      <c r="Y133" t="s">
        <v>40</v>
      </c>
      <c r="AA133" t="s">
        <v>83</v>
      </c>
      <c r="AB133" t="s">
        <v>88</v>
      </c>
      <c r="AC133" t="s">
        <v>92</v>
      </c>
      <c r="AD133" t="s">
        <v>97</v>
      </c>
      <c r="AE133" t="s">
        <v>101</v>
      </c>
      <c r="AF133" t="s">
        <v>113</v>
      </c>
      <c r="AG133" t="s">
        <v>116</v>
      </c>
      <c r="AH133" t="s">
        <v>119</v>
      </c>
      <c r="AI133" t="s">
        <v>122</v>
      </c>
      <c r="AJ133" t="s">
        <v>125</v>
      </c>
      <c r="AK133" t="s">
        <v>128</v>
      </c>
      <c r="AL133" t="s">
        <v>131</v>
      </c>
      <c r="AQ133" t="s">
        <v>15</v>
      </c>
      <c r="AR133" t="s">
        <v>19</v>
      </c>
      <c r="AS133" t="s">
        <v>23</v>
      </c>
      <c r="AT133" t="s">
        <v>26</v>
      </c>
      <c r="AU133" t="s">
        <v>29</v>
      </c>
      <c r="AV133" t="s">
        <v>32</v>
      </c>
      <c r="AW133" t="s">
        <v>35</v>
      </c>
      <c r="AX133" t="s">
        <v>38</v>
      </c>
    </row>
    <row r="134" spans="2:50" ht="15">
      <c r="B134" t="s">
        <v>101</v>
      </c>
      <c r="C134" t="s">
        <v>100</v>
      </c>
      <c r="D134" t="s">
        <v>104</v>
      </c>
      <c r="E134" t="s">
        <v>115</v>
      </c>
      <c r="F134" t="s">
        <v>118</v>
      </c>
      <c r="G134" t="s">
        <v>121</v>
      </c>
      <c r="H134" t="s">
        <v>124</v>
      </c>
      <c r="I134" t="s">
        <v>127</v>
      </c>
      <c r="J134" t="s">
        <v>130</v>
      </c>
      <c r="O134" t="s">
        <v>203</v>
      </c>
      <c r="P134" t="s">
        <v>14</v>
      </c>
      <c r="Q134" t="s">
        <v>18</v>
      </c>
      <c r="R134" t="s">
        <v>22</v>
      </c>
      <c r="S134" t="s">
        <v>25</v>
      </c>
      <c r="T134" t="s">
        <v>28</v>
      </c>
      <c r="U134" t="s">
        <v>31</v>
      </c>
      <c r="V134" t="s">
        <v>34</v>
      </c>
      <c r="W134" t="s">
        <v>37</v>
      </c>
      <c r="X134" t="s">
        <v>40</v>
      </c>
      <c r="AA134" t="s">
        <v>88</v>
      </c>
      <c r="AB134" t="s">
        <v>92</v>
      </c>
      <c r="AC134" t="s">
        <v>97</v>
      </c>
      <c r="AD134" t="s">
        <v>101</v>
      </c>
      <c r="AE134" t="s">
        <v>113</v>
      </c>
      <c r="AF134" t="s">
        <v>116</v>
      </c>
      <c r="AG134" t="s">
        <v>119</v>
      </c>
      <c r="AH134" t="s">
        <v>122</v>
      </c>
      <c r="AI134" t="s">
        <v>125</v>
      </c>
      <c r="AJ134" t="s">
        <v>128</v>
      </c>
      <c r="AK134" t="s">
        <v>131</v>
      </c>
      <c r="AP134" t="s">
        <v>15</v>
      </c>
      <c r="AQ134" t="s">
        <v>19</v>
      </c>
      <c r="AR134" t="s">
        <v>23</v>
      </c>
      <c r="AS134" t="s">
        <v>26</v>
      </c>
      <c r="AT134" t="s">
        <v>29</v>
      </c>
      <c r="AU134" t="s">
        <v>32</v>
      </c>
      <c r="AV134" t="s">
        <v>35</v>
      </c>
      <c r="AW134" t="s">
        <v>38</v>
      </c>
      <c r="AX134" t="s">
        <v>41</v>
      </c>
    </row>
    <row r="135" spans="2:49" ht="15">
      <c r="B135" t="s">
        <v>113</v>
      </c>
      <c r="C135" t="s">
        <v>104</v>
      </c>
      <c r="D135" t="s">
        <v>115</v>
      </c>
      <c r="E135" t="s">
        <v>118</v>
      </c>
      <c r="F135" t="s">
        <v>121</v>
      </c>
      <c r="G135" t="s">
        <v>124</v>
      </c>
      <c r="H135" t="s">
        <v>127</v>
      </c>
      <c r="I135" t="s">
        <v>130</v>
      </c>
      <c r="O135" t="s">
        <v>14</v>
      </c>
      <c r="P135" t="s">
        <v>18</v>
      </c>
      <c r="Q135" t="s">
        <v>22</v>
      </c>
      <c r="R135" t="s">
        <v>25</v>
      </c>
      <c r="S135" t="s">
        <v>28</v>
      </c>
      <c r="T135" t="s">
        <v>31</v>
      </c>
      <c r="U135" t="s">
        <v>34</v>
      </c>
      <c r="V135" t="s">
        <v>37</v>
      </c>
      <c r="W135" t="s">
        <v>40</v>
      </c>
      <c r="AA135" t="s">
        <v>92</v>
      </c>
      <c r="AB135" t="s">
        <v>97</v>
      </c>
      <c r="AC135" t="s">
        <v>101</v>
      </c>
      <c r="AD135" t="s">
        <v>113</v>
      </c>
      <c r="AE135" t="s">
        <v>116</v>
      </c>
      <c r="AF135" t="s">
        <v>119</v>
      </c>
      <c r="AG135" t="s">
        <v>122</v>
      </c>
      <c r="AH135" t="s">
        <v>125</v>
      </c>
      <c r="AI135" t="s">
        <v>128</v>
      </c>
      <c r="AJ135" t="s">
        <v>131</v>
      </c>
      <c r="AO135" t="s">
        <v>15</v>
      </c>
      <c r="AP135" t="s">
        <v>19</v>
      </c>
      <c r="AQ135" t="s">
        <v>23</v>
      </c>
      <c r="AR135" t="s">
        <v>26</v>
      </c>
      <c r="AS135" t="s">
        <v>29</v>
      </c>
      <c r="AT135" t="s">
        <v>32</v>
      </c>
      <c r="AU135" t="s">
        <v>35</v>
      </c>
      <c r="AV135" t="s">
        <v>38</v>
      </c>
      <c r="AW135" t="s">
        <v>41</v>
      </c>
    </row>
    <row r="136" spans="2:48" ht="15">
      <c r="B136" t="s">
        <v>116</v>
      </c>
      <c r="C136" t="s">
        <v>115</v>
      </c>
      <c r="D136" t="s">
        <v>118</v>
      </c>
      <c r="E136" t="s">
        <v>121</v>
      </c>
      <c r="F136" t="s">
        <v>124</v>
      </c>
      <c r="G136" t="s">
        <v>127</v>
      </c>
      <c r="H136" t="s">
        <v>130</v>
      </c>
      <c r="O136" t="s">
        <v>18</v>
      </c>
      <c r="P136" t="s">
        <v>22</v>
      </c>
      <c r="Q136" t="s">
        <v>25</v>
      </c>
      <c r="R136" t="s">
        <v>28</v>
      </c>
      <c r="S136" t="s">
        <v>31</v>
      </c>
      <c r="T136" t="s">
        <v>34</v>
      </c>
      <c r="U136" t="s">
        <v>37</v>
      </c>
      <c r="V136" t="s">
        <v>40</v>
      </c>
      <c r="AA136" t="s">
        <v>97</v>
      </c>
      <c r="AB136" t="s">
        <v>101</v>
      </c>
      <c r="AC136" t="s">
        <v>113</v>
      </c>
      <c r="AD136" t="s">
        <v>116</v>
      </c>
      <c r="AE136" t="s">
        <v>119</v>
      </c>
      <c r="AF136" t="s">
        <v>122</v>
      </c>
      <c r="AG136" t="s">
        <v>125</v>
      </c>
      <c r="AH136" t="s">
        <v>128</v>
      </c>
      <c r="AI136" t="s">
        <v>131</v>
      </c>
      <c r="AN136" t="s">
        <v>15</v>
      </c>
      <c r="AO136" t="s">
        <v>19</v>
      </c>
      <c r="AP136" t="s">
        <v>23</v>
      </c>
      <c r="AQ136" t="s">
        <v>26</v>
      </c>
      <c r="AR136" t="s">
        <v>29</v>
      </c>
      <c r="AS136" t="s">
        <v>32</v>
      </c>
      <c r="AT136" t="s">
        <v>35</v>
      </c>
      <c r="AU136" t="s">
        <v>38</v>
      </c>
      <c r="AV136" t="s">
        <v>41</v>
      </c>
    </row>
    <row r="137" spans="2:47" ht="15">
      <c r="B137" t="s">
        <v>119</v>
      </c>
      <c r="C137" t="s">
        <v>118</v>
      </c>
      <c r="D137" t="s">
        <v>121</v>
      </c>
      <c r="E137" t="s">
        <v>124</v>
      </c>
      <c r="F137" t="s">
        <v>127</v>
      </c>
      <c r="G137" t="s">
        <v>130</v>
      </c>
      <c r="O137" t="s">
        <v>22</v>
      </c>
      <c r="P137" t="s">
        <v>25</v>
      </c>
      <c r="Q137" t="s">
        <v>28</v>
      </c>
      <c r="R137" t="s">
        <v>31</v>
      </c>
      <c r="S137" t="s">
        <v>34</v>
      </c>
      <c r="T137" t="s">
        <v>37</v>
      </c>
      <c r="U137" t="s">
        <v>40</v>
      </c>
      <c r="AA137" t="s">
        <v>101</v>
      </c>
      <c r="AB137" t="s">
        <v>113</v>
      </c>
      <c r="AC137" t="s">
        <v>116</v>
      </c>
      <c r="AD137" t="s">
        <v>119</v>
      </c>
      <c r="AE137" t="s">
        <v>122</v>
      </c>
      <c r="AF137" t="s">
        <v>125</v>
      </c>
      <c r="AG137" t="s">
        <v>128</v>
      </c>
      <c r="AH137" t="s">
        <v>131</v>
      </c>
      <c r="AM137" t="s">
        <v>15</v>
      </c>
      <c r="AN137" t="s">
        <v>19</v>
      </c>
      <c r="AO137" t="s">
        <v>23</v>
      </c>
      <c r="AP137" t="s">
        <v>26</v>
      </c>
      <c r="AQ137" t="s">
        <v>29</v>
      </c>
      <c r="AR137" t="s">
        <v>32</v>
      </c>
      <c r="AS137" t="s">
        <v>35</v>
      </c>
      <c r="AT137" t="s">
        <v>38</v>
      </c>
      <c r="AU137" t="s">
        <v>41</v>
      </c>
    </row>
    <row r="138" spans="2:46" ht="15">
      <c r="B138" t="s">
        <v>122</v>
      </c>
      <c r="C138" t="s">
        <v>121</v>
      </c>
      <c r="D138" t="s">
        <v>124</v>
      </c>
      <c r="E138" t="s">
        <v>127</v>
      </c>
      <c r="F138" t="s">
        <v>130</v>
      </c>
      <c r="O138" t="s">
        <v>25</v>
      </c>
      <c r="P138" t="s">
        <v>28</v>
      </c>
      <c r="Q138" t="s">
        <v>31</v>
      </c>
      <c r="R138" t="s">
        <v>34</v>
      </c>
      <c r="S138" t="s">
        <v>37</v>
      </c>
      <c r="T138" t="s">
        <v>40</v>
      </c>
      <c r="AA138" t="s">
        <v>113</v>
      </c>
      <c r="AB138" t="s">
        <v>116</v>
      </c>
      <c r="AC138" t="s">
        <v>119</v>
      </c>
      <c r="AD138" t="s">
        <v>122</v>
      </c>
      <c r="AE138" t="s">
        <v>125</v>
      </c>
      <c r="AF138" t="s">
        <v>128</v>
      </c>
      <c r="AG138" t="s">
        <v>131</v>
      </c>
      <c r="AM138" t="s">
        <v>19</v>
      </c>
      <c r="AN138" t="s">
        <v>23</v>
      </c>
      <c r="AO138" t="s">
        <v>26</v>
      </c>
      <c r="AP138" t="s">
        <v>29</v>
      </c>
      <c r="AQ138" t="s">
        <v>32</v>
      </c>
      <c r="AR138" t="s">
        <v>35</v>
      </c>
      <c r="AS138" t="s">
        <v>38</v>
      </c>
      <c r="AT138" t="s">
        <v>41</v>
      </c>
    </row>
    <row r="139" spans="2:45" ht="15">
      <c r="B139" t="s">
        <v>125</v>
      </c>
      <c r="C139" t="s">
        <v>124</v>
      </c>
      <c r="D139" t="s">
        <v>127</v>
      </c>
      <c r="E139" t="s">
        <v>130</v>
      </c>
      <c r="O139" t="s">
        <v>28</v>
      </c>
      <c r="P139" t="s">
        <v>31</v>
      </c>
      <c r="Q139" t="s">
        <v>34</v>
      </c>
      <c r="R139" t="s">
        <v>37</v>
      </c>
      <c r="S139" t="s">
        <v>40</v>
      </c>
      <c r="AA139" t="s">
        <v>116</v>
      </c>
      <c r="AB139" t="s">
        <v>119</v>
      </c>
      <c r="AC139" t="s">
        <v>122</v>
      </c>
      <c r="AD139" t="s">
        <v>125</v>
      </c>
      <c r="AE139" t="s">
        <v>128</v>
      </c>
      <c r="AF139" t="s">
        <v>131</v>
      </c>
      <c r="AM139" t="s">
        <v>23</v>
      </c>
      <c r="AN139" t="s">
        <v>26</v>
      </c>
      <c r="AO139" t="s">
        <v>29</v>
      </c>
      <c r="AP139" t="s">
        <v>32</v>
      </c>
      <c r="AQ139" t="s">
        <v>35</v>
      </c>
      <c r="AR139" t="s">
        <v>38</v>
      </c>
      <c r="AS139" t="s">
        <v>41</v>
      </c>
    </row>
    <row r="140" spans="2:44" ht="15">
      <c r="B140" t="s">
        <v>128</v>
      </c>
      <c r="C140" t="s">
        <v>127</v>
      </c>
      <c r="D140" t="s">
        <v>130</v>
      </c>
      <c r="O140" t="s">
        <v>31</v>
      </c>
      <c r="P140" t="s">
        <v>34</v>
      </c>
      <c r="Q140" t="s">
        <v>37</v>
      </c>
      <c r="R140" t="s">
        <v>40</v>
      </c>
      <c r="AA140" t="s">
        <v>119</v>
      </c>
      <c r="AB140" t="s">
        <v>122</v>
      </c>
      <c r="AC140" t="s">
        <v>125</v>
      </c>
      <c r="AD140" t="s">
        <v>128</v>
      </c>
      <c r="AE140" t="s">
        <v>131</v>
      </c>
      <c r="AM140" t="s">
        <v>26</v>
      </c>
      <c r="AN140" t="s">
        <v>29</v>
      </c>
      <c r="AO140" t="s">
        <v>32</v>
      </c>
      <c r="AP140" t="s">
        <v>35</v>
      </c>
      <c r="AQ140" t="s">
        <v>38</v>
      </c>
      <c r="AR140" t="s">
        <v>41</v>
      </c>
    </row>
    <row r="141" spans="2:43" ht="15">
      <c r="B141" t="s">
        <v>131</v>
      </c>
      <c r="C141" t="s">
        <v>130</v>
      </c>
      <c r="O141" t="s">
        <v>34</v>
      </c>
      <c r="P141" t="s">
        <v>37</v>
      </c>
      <c r="Q141" t="s">
        <v>40</v>
      </c>
      <c r="AA141" t="s">
        <v>122</v>
      </c>
      <c r="AB141" t="s">
        <v>125</v>
      </c>
      <c r="AC141" t="s">
        <v>128</v>
      </c>
      <c r="AD141" t="s">
        <v>131</v>
      </c>
      <c r="AM141" t="s">
        <v>29</v>
      </c>
      <c r="AN141" t="s">
        <v>32</v>
      </c>
      <c r="AO141" t="s">
        <v>35</v>
      </c>
      <c r="AP141" t="s">
        <v>38</v>
      </c>
      <c r="AQ141" t="s">
        <v>41</v>
      </c>
    </row>
    <row r="143" spans="2:38" ht="15">
      <c r="B143" t="s">
        <v>15</v>
      </c>
      <c r="C143" t="s">
        <v>203</v>
      </c>
      <c r="D143" t="s">
        <v>203</v>
      </c>
      <c r="E143" t="s">
        <v>203</v>
      </c>
      <c r="F143" t="s">
        <v>22</v>
      </c>
      <c r="G143" t="s">
        <v>25</v>
      </c>
      <c r="H143" t="s">
        <v>28</v>
      </c>
      <c r="I143" t="s">
        <v>31</v>
      </c>
      <c r="J143" t="s">
        <v>34</v>
      </c>
      <c r="K143" t="s">
        <v>37</v>
      </c>
      <c r="L143" t="s">
        <v>40</v>
      </c>
      <c r="Q143" t="s">
        <v>97</v>
      </c>
      <c r="R143" t="s">
        <v>101</v>
      </c>
      <c r="S143" t="s">
        <v>113</v>
      </c>
      <c r="T143" t="s">
        <v>116</v>
      </c>
      <c r="U143" t="s">
        <v>119</v>
      </c>
      <c r="V143" t="s">
        <v>122</v>
      </c>
      <c r="W143" t="s">
        <v>125</v>
      </c>
      <c r="X143" t="s">
        <v>128</v>
      </c>
      <c r="Y143" t="s">
        <v>131</v>
      </c>
      <c r="AD143" t="s">
        <v>15</v>
      </c>
      <c r="AE143" t="s">
        <v>19</v>
      </c>
      <c r="AF143" t="s">
        <v>23</v>
      </c>
      <c r="AG143" t="s">
        <v>26</v>
      </c>
      <c r="AH143" t="s">
        <v>29</v>
      </c>
      <c r="AI143" t="s">
        <v>32</v>
      </c>
      <c r="AJ143" t="s">
        <v>35</v>
      </c>
      <c r="AK143" t="s">
        <v>38</v>
      </c>
      <c r="AL143" t="s">
        <v>41</v>
      </c>
    </row>
    <row r="144" spans="2:37" ht="15">
      <c r="B144" t="s">
        <v>19</v>
      </c>
      <c r="C144" t="s">
        <v>14</v>
      </c>
      <c r="D144" t="s">
        <v>14</v>
      </c>
      <c r="E144" t="s">
        <v>22</v>
      </c>
      <c r="F144" t="s">
        <v>25</v>
      </c>
      <c r="G144" t="s">
        <v>28</v>
      </c>
      <c r="H144" t="s">
        <v>31</v>
      </c>
      <c r="I144" t="s">
        <v>34</v>
      </c>
      <c r="J144" t="s">
        <v>37</v>
      </c>
      <c r="K144" t="s">
        <v>40</v>
      </c>
      <c r="P144" t="s">
        <v>97</v>
      </c>
      <c r="Q144" t="s">
        <v>101</v>
      </c>
      <c r="R144" t="s">
        <v>113</v>
      </c>
      <c r="S144" t="s">
        <v>116</v>
      </c>
      <c r="T144" t="s">
        <v>119</v>
      </c>
      <c r="U144" t="s">
        <v>122</v>
      </c>
      <c r="V144" t="s">
        <v>125</v>
      </c>
      <c r="W144" t="s">
        <v>128</v>
      </c>
      <c r="X144" t="s">
        <v>131</v>
      </c>
      <c r="AC144" t="s">
        <v>15</v>
      </c>
      <c r="AD144" t="s">
        <v>19</v>
      </c>
      <c r="AE144" t="s">
        <v>23</v>
      </c>
      <c r="AF144" t="s">
        <v>26</v>
      </c>
      <c r="AG144" t="s">
        <v>29</v>
      </c>
      <c r="AH144" t="s">
        <v>32</v>
      </c>
      <c r="AI144" t="s">
        <v>35</v>
      </c>
      <c r="AJ144" t="s">
        <v>38</v>
      </c>
      <c r="AK144" t="s">
        <v>41</v>
      </c>
    </row>
    <row r="145" spans="2:36" ht="15">
      <c r="B145" t="s">
        <v>23</v>
      </c>
      <c r="C145" t="s">
        <v>18</v>
      </c>
      <c r="D145" t="s">
        <v>22</v>
      </c>
      <c r="E145" t="s">
        <v>25</v>
      </c>
      <c r="F145" t="s">
        <v>28</v>
      </c>
      <c r="G145" t="s">
        <v>31</v>
      </c>
      <c r="H145" t="s">
        <v>34</v>
      </c>
      <c r="I145" t="s">
        <v>37</v>
      </c>
      <c r="J145" t="s">
        <v>40</v>
      </c>
      <c r="O145" t="s">
        <v>97</v>
      </c>
      <c r="P145" t="s">
        <v>101</v>
      </c>
      <c r="Q145" t="s">
        <v>113</v>
      </c>
      <c r="R145" t="s">
        <v>116</v>
      </c>
      <c r="S145" t="s">
        <v>119</v>
      </c>
      <c r="T145" t="s">
        <v>122</v>
      </c>
      <c r="U145" t="s">
        <v>125</v>
      </c>
      <c r="V145" t="s">
        <v>128</v>
      </c>
      <c r="W145" t="s">
        <v>131</v>
      </c>
      <c r="AB145" t="s">
        <v>15</v>
      </c>
      <c r="AC145" t="s">
        <v>19</v>
      </c>
      <c r="AD145" t="s">
        <v>23</v>
      </c>
      <c r="AE145" t="s">
        <v>26</v>
      </c>
      <c r="AF145" t="s">
        <v>29</v>
      </c>
      <c r="AG145" t="s">
        <v>32</v>
      </c>
      <c r="AH145" t="s">
        <v>35</v>
      </c>
      <c r="AI145" t="s">
        <v>38</v>
      </c>
      <c r="AJ145" t="s">
        <v>41</v>
      </c>
    </row>
    <row r="146" spans="2:35" ht="15">
      <c r="B146" t="s">
        <v>26</v>
      </c>
      <c r="C146" t="s">
        <v>22</v>
      </c>
      <c r="D146" t="s">
        <v>25</v>
      </c>
      <c r="E146" t="s">
        <v>28</v>
      </c>
      <c r="F146" t="s">
        <v>31</v>
      </c>
      <c r="G146" t="s">
        <v>34</v>
      </c>
      <c r="H146" t="s">
        <v>37</v>
      </c>
      <c r="I146" t="s">
        <v>40</v>
      </c>
      <c r="O146" t="s">
        <v>101</v>
      </c>
      <c r="P146" t="s">
        <v>113</v>
      </c>
      <c r="Q146" t="s">
        <v>116</v>
      </c>
      <c r="R146" t="s">
        <v>119</v>
      </c>
      <c r="S146" t="s">
        <v>122</v>
      </c>
      <c r="T146" t="s">
        <v>125</v>
      </c>
      <c r="U146" t="s">
        <v>128</v>
      </c>
      <c r="V146" t="s">
        <v>131</v>
      </c>
      <c r="AA146" t="s">
        <v>15</v>
      </c>
      <c r="AB146" t="s">
        <v>19</v>
      </c>
      <c r="AC146" t="s">
        <v>23</v>
      </c>
      <c r="AD146" t="s">
        <v>26</v>
      </c>
      <c r="AE146" t="s">
        <v>29</v>
      </c>
      <c r="AF146" t="s">
        <v>32</v>
      </c>
      <c r="AG146" t="s">
        <v>35</v>
      </c>
      <c r="AH146" t="s">
        <v>38</v>
      </c>
      <c r="AI146" t="s">
        <v>41</v>
      </c>
    </row>
    <row r="147" spans="2:34" ht="15">
      <c r="B147" t="s">
        <v>29</v>
      </c>
      <c r="C147" t="s">
        <v>25</v>
      </c>
      <c r="D147" t="s">
        <v>28</v>
      </c>
      <c r="E147" t="s">
        <v>31</v>
      </c>
      <c r="F147" t="s">
        <v>34</v>
      </c>
      <c r="G147" t="s">
        <v>37</v>
      </c>
      <c r="H147" t="s">
        <v>40</v>
      </c>
      <c r="O147" t="s">
        <v>113</v>
      </c>
      <c r="P147" t="s">
        <v>116</v>
      </c>
      <c r="Q147" t="s">
        <v>119</v>
      </c>
      <c r="R147" t="s">
        <v>122</v>
      </c>
      <c r="S147" t="s">
        <v>125</v>
      </c>
      <c r="T147" t="s">
        <v>128</v>
      </c>
      <c r="U147" t="s">
        <v>131</v>
      </c>
      <c r="AA147" t="s">
        <v>19</v>
      </c>
      <c r="AB147" t="s">
        <v>23</v>
      </c>
      <c r="AC147" t="s">
        <v>26</v>
      </c>
      <c r="AD147" t="s">
        <v>29</v>
      </c>
      <c r="AE147" t="s">
        <v>32</v>
      </c>
      <c r="AF147" t="s">
        <v>35</v>
      </c>
      <c r="AG147" t="s">
        <v>38</v>
      </c>
      <c r="AH147" t="s">
        <v>41</v>
      </c>
    </row>
    <row r="148" spans="2:33" ht="15">
      <c r="B148" t="s">
        <v>32</v>
      </c>
      <c r="C148" t="s">
        <v>28</v>
      </c>
      <c r="D148" t="s">
        <v>31</v>
      </c>
      <c r="E148" t="s">
        <v>34</v>
      </c>
      <c r="F148" t="s">
        <v>37</v>
      </c>
      <c r="G148" t="s">
        <v>40</v>
      </c>
      <c r="O148" t="s">
        <v>116</v>
      </c>
      <c r="P148" t="s">
        <v>119</v>
      </c>
      <c r="Q148" t="s">
        <v>122</v>
      </c>
      <c r="R148" t="s">
        <v>125</v>
      </c>
      <c r="S148" t="s">
        <v>128</v>
      </c>
      <c r="T148" t="s">
        <v>131</v>
      </c>
      <c r="AA148" t="s">
        <v>23</v>
      </c>
      <c r="AB148" t="s">
        <v>26</v>
      </c>
      <c r="AC148" t="s">
        <v>29</v>
      </c>
      <c r="AD148" t="s">
        <v>32</v>
      </c>
      <c r="AE148" t="s">
        <v>35</v>
      </c>
      <c r="AF148" t="s">
        <v>38</v>
      </c>
      <c r="AG148" t="s">
        <v>41</v>
      </c>
    </row>
    <row r="149" spans="2:32" ht="15">
      <c r="B149" t="s">
        <v>35</v>
      </c>
      <c r="C149" t="s">
        <v>31</v>
      </c>
      <c r="D149" t="s">
        <v>34</v>
      </c>
      <c r="E149" t="s">
        <v>37</v>
      </c>
      <c r="F149" t="s">
        <v>40</v>
      </c>
      <c r="O149" t="s">
        <v>119</v>
      </c>
      <c r="P149" t="s">
        <v>122</v>
      </c>
      <c r="Q149" t="s">
        <v>125</v>
      </c>
      <c r="R149" t="s">
        <v>128</v>
      </c>
      <c r="S149" t="s">
        <v>131</v>
      </c>
      <c r="AA149" t="s">
        <v>26</v>
      </c>
      <c r="AB149" t="s">
        <v>29</v>
      </c>
      <c r="AC149" t="s">
        <v>32</v>
      </c>
      <c r="AD149" t="s">
        <v>35</v>
      </c>
      <c r="AE149" t="s">
        <v>38</v>
      </c>
      <c r="AF149" t="s">
        <v>41</v>
      </c>
    </row>
    <row r="150" spans="2:31" ht="15">
      <c r="B150" t="s">
        <v>38</v>
      </c>
      <c r="C150" t="s">
        <v>34</v>
      </c>
      <c r="D150" t="s">
        <v>37</v>
      </c>
      <c r="E150" t="s">
        <v>40</v>
      </c>
      <c r="O150" t="s">
        <v>122</v>
      </c>
      <c r="P150" t="s">
        <v>125</v>
      </c>
      <c r="Q150" t="s">
        <v>128</v>
      </c>
      <c r="R150" t="s">
        <v>131</v>
      </c>
      <c r="AA150" t="s">
        <v>29</v>
      </c>
      <c r="AB150" t="s">
        <v>32</v>
      </c>
      <c r="AC150" t="s">
        <v>35</v>
      </c>
      <c r="AD150" t="s">
        <v>38</v>
      </c>
      <c r="AE150" t="s">
        <v>41</v>
      </c>
    </row>
    <row r="151" spans="2:30" ht="15">
      <c r="B151" t="s">
        <v>41</v>
      </c>
      <c r="C151" t="s">
        <v>37</v>
      </c>
      <c r="D151" t="s">
        <v>40</v>
      </c>
      <c r="O151" t="s">
        <v>125</v>
      </c>
      <c r="P151" t="s">
        <v>128</v>
      </c>
      <c r="Q151" t="s">
        <v>131</v>
      </c>
      <c r="AA151" t="s">
        <v>32</v>
      </c>
      <c r="AB151" t="s">
        <v>35</v>
      </c>
      <c r="AC151" t="s">
        <v>38</v>
      </c>
      <c r="AD151" t="s">
        <v>41</v>
      </c>
    </row>
    <row r="152" ht="15">
      <c r="C152" t="s">
        <v>40</v>
      </c>
    </row>
  </sheetData>
  <sheetProtection password="85B2" sheet="1" objects="1" scenarios="1" selectLockedCells="1" selectUnlockedCells="1"/>
  <mergeCells count="7">
    <mergeCell ref="BW2:CH2"/>
    <mergeCell ref="C2:N2"/>
    <mergeCell ref="O2:Z2"/>
    <mergeCell ref="AA2:AL2"/>
    <mergeCell ref="AM2:AX2"/>
    <mergeCell ref="AY2:BJ2"/>
    <mergeCell ref="BK2:BV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AX24"/>
  <sheetViews>
    <sheetView zoomScalePageLayoutView="0" workbookViewId="0" topLeftCell="A1">
      <selection activeCell="AX1" sqref="AX1:AY16384"/>
    </sheetView>
  </sheetViews>
  <sheetFormatPr defaultColWidth="8.8515625" defaultRowHeight="15"/>
  <cols>
    <col min="1" max="1" width="12.00390625" style="2" customWidth="1"/>
    <col min="2" max="17" width="12.00390625" style="2" hidden="1" customWidth="1"/>
    <col min="18" max="18" width="12.00390625" style="3" hidden="1" customWidth="1"/>
    <col min="19" max="22" width="12.00390625" style="2" hidden="1" customWidth="1"/>
    <col min="23" max="23" width="12.00390625" style="3" hidden="1" customWidth="1"/>
    <col min="24" max="26" width="12.00390625" style="2" hidden="1" customWidth="1"/>
    <col min="27" max="27" width="12.00390625" style="3" hidden="1" customWidth="1"/>
    <col min="28" max="30" width="12.00390625" style="2" hidden="1" customWidth="1"/>
    <col min="31" max="31" width="12.00390625" style="3" hidden="1" customWidth="1"/>
    <col min="32" max="34" width="12.00390625" style="2" hidden="1" customWidth="1"/>
    <col min="35" max="35" width="12.00390625" style="3" hidden="1" customWidth="1"/>
    <col min="36" max="38" width="12.00390625" style="2" hidden="1" customWidth="1"/>
    <col min="39" max="39" width="12.00390625" style="3" hidden="1" customWidth="1"/>
    <col min="40" max="42" width="12.00390625" style="2" hidden="1" customWidth="1"/>
    <col min="43" max="43" width="12.00390625" style="3" hidden="1" customWidth="1"/>
    <col min="44" max="47" width="12.00390625" style="2" hidden="1" customWidth="1"/>
    <col min="48" max="48" width="12.00390625" style="2" customWidth="1"/>
    <col min="49" max="49" width="26.421875" style="3" customWidth="1"/>
    <col min="50" max="50" width="14.7109375" style="3" bestFit="1" customWidth="1"/>
    <col min="51" max="16384" width="8.8515625" style="2" customWidth="1"/>
  </cols>
  <sheetData>
    <row r="1" spans="27:50" ht="15">
      <c r="AA1" s="2"/>
      <c r="AD1" s="3"/>
      <c r="AE1" s="2"/>
      <c r="AH1" s="3"/>
      <c r="AI1" s="2"/>
      <c r="AM1" s="2"/>
      <c r="AN1" s="3"/>
      <c r="AO1" s="3"/>
      <c r="AQ1" s="2"/>
      <c r="AW1" s="2"/>
      <c r="AX1" s="2"/>
    </row>
    <row r="2" spans="2:41" s="4" customFormat="1" ht="31.5">
      <c r="B2" s="107" t="s">
        <v>151</v>
      </c>
      <c r="C2" s="145" t="s">
        <v>144</v>
      </c>
      <c r="D2" s="146"/>
      <c r="E2" s="146"/>
      <c r="F2" s="146"/>
      <c r="G2" s="146"/>
      <c r="H2" s="146"/>
      <c r="I2" s="146"/>
      <c r="J2" s="146"/>
      <c r="K2" s="146"/>
      <c r="L2" s="147"/>
      <c r="M2" s="111" t="s">
        <v>146</v>
      </c>
      <c r="N2" s="111"/>
      <c r="O2" s="111"/>
      <c r="P2" s="111"/>
      <c r="Q2" s="111"/>
      <c r="R2" s="111" t="s">
        <v>145</v>
      </c>
      <c r="W2" s="5"/>
      <c r="AD2" s="5"/>
      <c r="AH2" s="5"/>
      <c r="AN2" s="5"/>
      <c r="AO2" s="5"/>
    </row>
    <row r="3" spans="2:41" s="4" customFormat="1" ht="31.5">
      <c r="B3" s="108">
        <v>1</v>
      </c>
      <c r="C3" s="148"/>
      <c r="D3" s="149"/>
      <c r="E3" s="149"/>
      <c r="F3" s="149"/>
      <c r="G3" s="149"/>
      <c r="H3" s="149"/>
      <c r="I3" s="149"/>
      <c r="J3" s="149"/>
      <c r="K3" s="149"/>
      <c r="L3" s="150"/>
      <c r="M3" s="32">
        <f>'Front Page'!D16</f>
        <v>13</v>
      </c>
      <c r="N3" s="32"/>
      <c r="O3" s="32"/>
      <c r="P3" s="32"/>
      <c r="Q3" s="32"/>
      <c r="R3" s="32">
        <f>'Front Page'!F16</f>
        <v>6</v>
      </c>
      <c r="W3" s="5"/>
      <c r="AD3" s="5"/>
      <c r="AH3" s="5"/>
      <c r="AN3" s="5"/>
      <c r="AO3" s="5"/>
    </row>
    <row r="4" spans="2:41" s="4" customFormat="1" ht="23.25">
      <c r="B4" s="109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6"/>
      <c r="N4" s="6"/>
      <c r="O4" s="6"/>
      <c r="P4" s="6"/>
      <c r="Q4" s="6"/>
      <c r="R4" s="6"/>
      <c r="W4" s="5"/>
      <c r="AD4" s="5"/>
      <c r="AH4" s="5"/>
      <c r="AN4" s="5"/>
      <c r="AO4" s="5"/>
    </row>
    <row r="5" spans="2:41" s="4" customFormat="1" ht="31.5">
      <c r="B5" s="107" t="s">
        <v>151</v>
      </c>
      <c r="C5" s="145" t="s">
        <v>147</v>
      </c>
      <c r="D5" s="146"/>
      <c r="E5" s="146"/>
      <c r="F5" s="146"/>
      <c r="G5" s="146"/>
      <c r="H5" s="146"/>
      <c r="I5" s="146"/>
      <c r="J5" s="146"/>
      <c r="K5" s="146"/>
      <c r="L5" s="147"/>
      <c r="M5" s="111" t="s">
        <v>148</v>
      </c>
      <c r="R5" s="5"/>
      <c r="W5" s="5"/>
      <c r="AD5" s="5"/>
      <c r="AH5" s="5"/>
      <c r="AN5" s="5"/>
      <c r="AO5" s="5"/>
    </row>
    <row r="6" spans="2:41" s="4" customFormat="1" ht="31.5">
      <c r="B6" s="108">
        <v>2</v>
      </c>
      <c r="C6" s="148"/>
      <c r="D6" s="149"/>
      <c r="E6" s="149"/>
      <c r="F6" s="149"/>
      <c r="G6" s="149"/>
      <c r="H6" s="149"/>
      <c r="I6" s="149"/>
      <c r="J6" s="149"/>
      <c r="K6" s="149"/>
      <c r="L6" s="150"/>
      <c r="M6" s="32">
        <f>'Front Page'!D19</f>
        <v>160</v>
      </c>
      <c r="R6" s="5"/>
      <c r="W6" s="5"/>
      <c r="AD6" s="5"/>
      <c r="AH6" s="5"/>
      <c r="AN6" s="5"/>
      <c r="AO6" s="5"/>
    </row>
    <row r="7" ht="15.75" thickBot="1"/>
    <row r="8" spans="2:50" s="7" customFormat="1" ht="18" customHeight="1" thickBot="1">
      <c r="B8" s="33"/>
      <c r="C8" s="33"/>
      <c r="D8" s="33"/>
      <c r="E8" s="33"/>
      <c r="F8" s="33"/>
      <c r="G8" s="33"/>
      <c r="H8" s="33"/>
      <c r="I8" s="33"/>
      <c r="J8" s="33"/>
      <c r="K8" s="34"/>
      <c r="L8" s="35"/>
      <c r="M8" s="35"/>
      <c r="N8" s="35"/>
      <c r="O8" s="35"/>
      <c r="P8" s="35"/>
      <c r="Q8" s="35"/>
      <c r="R8" s="36"/>
      <c r="S8" s="35"/>
      <c r="T8" s="35"/>
      <c r="U8" s="35"/>
      <c r="V8" s="35"/>
      <c r="W8" s="36"/>
      <c r="X8" s="35"/>
      <c r="Y8" s="35"/>
      <c r="Z8" s="35"/>
      <c r="AA8" s="36"/>
      <c r="AB8" s="35"/>
      <c r="AC8" s="35"/>
      <c r="AD8" s="35"/>
      <c r="AE8" s="36"/>
      <c r="AF8" s="35"/>
      <c r="AG8" s="35"/>
      <c r="AH8" s="35"/>
      <c r="AI8" s="36"/>
      <c r="AJ8" s="35"/>
      <c r="AK8" s="35"/>
      <c r="AL8" s="35"/>
      <c r="AM8" s="36"/>
      <c r="AN8" s="35"/>
      <c r="AO8" s="35"/>
      <c r="AP8" s="35"/>
      <c r="AQ8" s="36"/>
      <c r="AR8" s="8"/>
      <c r="AS8" s="8"/>
      <c r="AT8" s="8"/>
      <c r="AU8" s="9"/>
      <c r="AW8" s="10"/>
      <c r="AX8" s="10"/>
    </row>
    <row r="9" spans="2:50" s="7" customFormat="1" ht="25.5" customHeight="1" thickBot="1">
      <c r="B9" s="37" t="s">
        <v>150</v>
      </c>
      <c r="C9" s="37" t="s">
        <v>149</v>
      </c>
      <c r="D9" s="33"/>
      <c r="E9" s="33"/>
      <c r="F9" s="33"/>
      <c r="G9" s="33"/>
      <c r="H9" s="33"/>
      <c r="I9" s="33"/>
      <c r="J9" s="33"/>
      <c r="K9" s="38"/>
      <c r="L9" s="39"/>
      <c r="M9" s="39"/>
      <c r="N9" s="39"/>
      <c r="O9" s="39"/>
      <c r="P9" s="39"/>
      <c r="Q9" s="39"/>
      <c r="R9" s="153" t="s">
        <v>152</v>
      </c>
      <c r="S9" s="154"/>
      <c r="T9" s="154"/>
      <c r="U9" s="154"/>
      <c r="V9" s="154"/>
      <c r="W9" s="154"/>
      <c r="X9" s="40"/>
      <c r="Y9" s="40"/>
      <c r="Z9" s="40"/>
      <c r="AA9" s="156" t="s">
        <v>132</v>
      </c>
      <c r="AB9" s="40"/>
      <c r="AC9" s="40"/>
      <c r="AD9" s="40"/>
      <c r="AE9" s="154" t="s">
        <v>153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5"/>
      <c r="AR9" s="8"/>
      <c r="AS9" s="8"/>
      <c r="AT9" s="8"/>
      <c r="AU9" s="11"/>
      <c r="AW9" s="10"/>
      <c r="AX9" s="10"/>
    </row>
    <row r="10" spans="2:50" s="7" customFormat="1" ht="25.5" customHeight="1" thickBot="1">
      <c r="B10" s="41" t="s">
        <v>105</v>
      </c>
      <c r="C10" s="41" t="s">
        <v>105</v>
      </c>
      <c r="D10" s="33"/>
      <c r="E10" s="33"/>
      <c r="F10" s="33"/>
      <c r="G10" s="33"/>
      <c r="H10" s="33"/>
      <c r="I10" s="33"/>
      <c r="J10" s="33"/>
      <c r="K10" s="38"/>
      <c r="L10" s="39"/>
      <c r="M10" s="39"/>
      <c r="N10" s="42"/>
      <c r="O10" s="42"/>
      <c r="P10" s="42"/>
      <c r="Q10" s="42"/>
      <c r="R10" s="43" t="s">
        <v>141</v>
      </c>
      <c r="S10" s="44"/>
      <c r="T10" s="44"/>
      <c r="U10" s="44"/>
      <c r="V10" s="44"/>
      <c r="W10" s="45" t="s">
        <v>140</v>
      </c>
      <c r="X10" s="46"/>
      <c r="Y10" s="46"/>
      <c r="Z10" s="46"/>
      <c r="AA10" s="157"/>
      <c r="AB10" s="46"/>
      <c r="AC10" s="46"/>
      <c r="AD10" s="46"/>
      <c r="AE10" s="45" t="s">
        <v>140</v>
      </c>
      <c r="AF10" s="44"/>
      <c r="AG10" s="44"/>
      <c r="AH10" s="44"/>
      <c r="AI10" s="45" t="s">
        <v>141</v>
      </c>
      <c r="AJ10" s="44"/>
      <c r="AK10" s="44"/>
      <c r="AL10" s="44"/>
      <c r="AM10" s="45" t="s">
        <v>142</v>
      </c>
      <c r="AN10" s="44"/>
      <c r="AO10" s="44"/>
      <c r="AP10" s="44"/>
      <c r="AQ10" s="47" t="s">
        <v>143</v>
      </c>
      <c r="AR10" s="12"/>
      <c r="AS10" s="12"/>
      <c r="AT10" s="12"/>
      <c r="AU10" s="11"/>
      <c r="AW10" s="10"/>
      <c r="AX10" s="10"/>
    </row>
    <row r="11" spans="2:50" s="7" customFormat="1" ht="25.5" customHeight="1">
      <c r="B11" s="113" t="s">
        <v>106</v>
      </c>
      <c r="C11" s="113" t="s">
        <v>106</v>
      </c>
      <c r="D11" s="33">
        <f>M6</f>
        <v>160</v>
      </c>
      <c r="E11" s="33">
        <f>D11-4</f>
        <v>156</v>
      </c>
      <c r="F11" s="33"/>
      <c r="G11" s="33"/>
      <c r="H11" s="33"/>
      <c r="I11" s="33"/>
      <c r="J11" s="33"/>
      <c r="K11" s="38"/>
      <c r="L11" s="158" t="s">
        <v>163</v>
      </c>
      <c r="M11" s="49" t="s">
        <v>157</v>
      </c>
      <c r="N11" s="50"/>
      <c r="O11" s="51">
        <f>M3-1</f>
        <v>12</v>
      </c>
      <c r="P11" s="51">
        <f>R3</f>
        <v>6</v>
      </c>
      <c r="Q11" s="52">
        <f>Q12-5</f>
        <v>165</v>
      </c>
      <c r="R11" s="53" t="str">
        <f>+VLOOKUP($G$14,Data!$B$4:$CH$151,2,FALSE)</f>
        <v>12'6-165</v>
      </c>
      <c r="S11" s="54" t="str">
        <f>+VLOOKUP($G$14,Data!$B$4:$CH$151,1,TRUE)</f>
        <v>13'6-160</v>
      </c>
      <c r="T11" s="54" t="str">
        <f>+VLOOKUP($G$14,Data!$B$4:$CH$151,1,TRUE)</f>
        <v>13'6-160</v>
      </c>
      <c r="U11" s="54" t="str">
        <f>+VLOOKUP($G$14,Data!$B$4:$CH$151,1,TRUE)</f>
        <v>13'6-160</v>
      </c>
      <c r="V11" s="54" t="str">
        <f>+VLOOKUP($G$14,Data!$B$4:$CH$151,1,TRUE)</f>
        <v>13'6-160</v>
      </c>
      <c r="W11" s="55" t="str">
        <f>+VLOOKUP($G$14,Data!$B$4:$CH$151,14,FALSE)</f>
        <v>13'0-155</v>
      </c>
      <c r="X11" s="54" t="str">
        <f>+VLOOKUP($G$14,Data!$B$4:$CH$151,1,TRUE)</f>
        <v>13'6-160</v>
      </c>
      <c r="Y11" s="54" t="str">
        <f>+VLOOKUP($G$14,Data!$B$4:$CH$151,1,TRUE)</f>
        <v>13'6-160</v>
      </c>
      <c r="Z11" s="56" t="str">
        <f>+VLOOKUP($G$14,Data!$B$4:$CH$151,1,TRUE)</f>
        <v>13'6-160</v>
      </c>
      <c r="AA11" s="57" t="str">
        <f>+VLOOKUP($G$14,Data!$B$4:$CH$151,26,FALSE)</f>
        <v>13'6-145</v>
      </c>
      <c r="AB11" s="58" t="str">
        <f>+VLOOKUP($G$14,Data!$B$4:$CH$151,1,TRUE)</f>
        <v>13'6-160</v>
      </c>
      <c r="AC11" s="54" t="str">
        <f>+VLOOKUP($G$14,Data!$B$4:$CH$151,1,TRUE)</f>
        <v>13'6-160</v>
      </c>
      <c r="AD11" s="54" t="str">
        <f>+VLOOKUP($G$14,Data!$B$4:$CH$151,1,TRUE)</f>
        <v>13'6-160</v>
      </c>
      <c r="AE11" s="55" t="str">
        <f>+VLOOKUP($G$14,Data!$B$4:$CH$151,38,FALSE)</f>
        <v>14'0-135</v>
      </c>
      <c r="AF11" s="54" t="str">
        <f>+VLOOKUP($G$14,Data!$B$4:$CH$151,1,TRUE)</f>
        <v>13'6-160</v>
      </c>
      <c r="AG11" s="54" t="str">
        <f>+VLOOKUP($G$14,Data!$B$4:$CH$151,1,TRUE)</f>
        <v>13'6-160</v>
      </c>
      <c r="AH11" s="54" t="str">
        <f>+VLOOKUP($G$14,Data!$B$4:$CH$151,1,TRUE)</f>
        <v>13'6-160</v>
      </c>
      <c r="AI11" s="55">
        <f>+VLOOKUP($G$14,Data!$B$4:$CH$151,50,FALSE)</f>
        <v>0</v>
      </c>
      <c r="AJ11" s="54" t="str">
        <f>+VLOOKUP($G$14,Data!$B$4:$CH$151,1,TRUE)</f>
        <v>13'6-160</v>
      </c>
      <c r="AK11" s="54" t="str">
        <f>+VLOOKUP($G$14,Data!$B$4:$CH$151,1,TRUE)</f>
        <v>13'6-160</v>
      </c>
      <c r="AL11" s="54" t="str">
        <f>+VLOOKUP($G$14,Data!$B$4:$CH$151,1,TRUE)</f>
        <v>13'6-160</v>
      </c>
      <c r="AM11" s="55">
        <f>+VLOOKUP($G$14,Data!$B$4:$CH$151,62,FALSE)</f>
        <v>0</v>
      </c>
      <c r="AN11" s="54" t="str">
        <f>+VLOOKUP($G$14,Data!$B$4:$CH$151,1,TRUE)</f>
        <v>13'6-160</v>
      </c>
      <c r="AO11" s="54" t="str">
        <f>+VLOOKUP($G$14,Data!$B$4:$CH$151,1,TRUE)</f>
        <v>13'6-160</v>
      </c>
      <c r="AP11" s="54" t="str">
        <f>+VLOOKUP($G$14,Data!$B$4:$CH$151,1,TRUE)</f>
        <v>13'6-160</v>
      </c>
      <c r="AQ11" s="59">
        <f>+VLOOKUP($G$14,Data!$B$4:$CH$151,74,FALSE)</f>
        <v>0</v>
      </c>
      <c r="AR11" s="13" t="str">
        <f>+VLOOKUP($G$14,Data!$B$4:$CH$151,1,TRUE)</f>
        <v>13'6-160</v>
      </c>
      <c r="AS11" s="14" t="str">
        <f>+VLOOKUP($G$14,Data!$B$4:$CH$151,1,TRUE)</f>
        <v>13'6-160</v>
      </c>
      <c r="AT11" s="15" t="str">
        <f>+VLOOKUP($G$14,Data!$B$4:$CH$151,1,TRUE)</f>
        <v>13'6-160</v>
      </c>
      <c r="AU11" s="11"/>
      <c r="AW11" s="10"/>
      <c r="AX11" s="10"/>
    </row>
    <row r="12" spans="2:47" s="7" customFormat="1" ht="25.5" customHeight="1">
      <c r="B12" s="113" t="str">
        <f>"("&amp;D11&amp;"lbs - "&amp;E11&amp;"lbs)"</f>
        <v>(160lbs - 156lbs)</v>
      </c>
      <c r="C12" s="113" t="str">
        <f>"("&amp;D12&amp;"lbs - "&amp;E12&amp;"lbs)"</f>
        <v>(155lbs - 151lbs)</v>
      </c>
      <c r="D12" s="33">
        <f>D11-5</f>
        <v>155</v>
      </c>
      <c r="E12" s="33">
        <f>D11-9</f>
        <v>151</v>
      </c>
      <c r="F12" s="33"/>
      <c r="G12" s="33"/>
      <c r="H12" s="33"/>
      <c r="I12" s="33"/>
      <c r="J12" s="33"/>
      <c r="K12" s="38"/>
      <c r="L12" s="159"/>
      <c r="M12" s="62" t="s">
        <v>156</v>
      </c>
      <c r="N12" s="63"/>
      <c r="O12" s="64">
        <f>O11</f>
        <v>12</v>
      </c>
      <c r="P12" s="64">
        <f>P11</f>
        <v>6</v>
      </c>
      <c r="Q12" s="65">
        <f>Q13-5</f>
        <v>170</v>
      </c>
      <c r="R12" s="66" t="str">
        <f>+VLOOKUP($G$14,Data!$B$4:$CH$151,3,FALSE)</f>
        <v>12'6-170</v>
      </c>
      <c r="S12" s="67" t="str">
        <f>+VLOOKUP($G$14,Data!$B$4:$CH$151,1,TRUE)</f>
        <v>13'6-160</v>
      </c>
      <c r="T12" s="67" t="str">
        <f>+VLOOKUP($G$14,Data!$B$4:$CH$151,1,TRUE)</f>
        <v>13'6-160</v>
      </c>
      <c r="U12" s="67" t="str">
        <f>+VLOOKUP($G$14,Data!$B$4:$CH$151,1,TRUE)</f>
        <v>13'6-160</v>
      </c>
      <c r="V12" s="67" t="str">
        <f>+VLOOKUP($G$14,Data!$B$4:$CH$151,1,TRUE)</f>
        <v>13'6-160</v>
      </c>
      <c r="W12" s="68" t="str">
        <f>+VLOOKUP($G$14,Data!$B$4:$CH$151,15,FALSE)</f>
        <v>13'0-160</v>
      </c>
      <c r="X12" s="67" t="str">
        <f>+VLOOKUP($G$14,Data!$B$4:$CH$151,1,TRUE)</f>
        <v>13'6-160</v>
      </c>
      <c r="Y12" s="67" t="str">
        <f>+VLOOKUP($G$14,Data!$B$4:$CH$151,1,TRUE)</f>
        <v>13'6-160</v>
      </c>
      <c r="Z12" s="69" t="str">
        <f>+VLOOKUP($G$14,Data!$B$4:$CH$151,1,TRUE)</f>
        <v>13'6-160</v>
      </c>
      <c r="AA12" s="70" t="str">
        <f>+VLOOKUP($G$14,Data!$B$4:$CH$151,27,FALSE)</f>
        <v>13'6-150</v>
      </c>
      <c r="AB12" s="71" t="str">
        <f>+VLOOKUP($G$14,Data!$B$4:$CH$151,1,TRUE)</f>
        <v>13'6-160</v>
      </c>
      <c r="AC12" s="67" t="str">
        <f>+VLOOKUP($G$14,Data!$B$4:$CH$151,1,TRUE)</f>
        <v>13'6-160</v>
      </c>
      <c r="AD12" s="67" t="str">
        <f>+VLOOKUP($G$14,Data!$B$4:$CH$151,1,TRUE)</f>
        <v>13'6-160</v>
      </c>
      <c r="AE12" s="68" t="str">
        <f>+VLOOKUP($G$14,Data!$B$4:$CH$151,39,FALSE)</f>
        <v>14'0-140</v>
      </c>
      <c r="AF12" s="67" t="str">
        <f>+VLOOKUP($G$14,Data!$B$4:$CH$151,1,TRUE)</f>
        <v>13'6-160</v>
      </c>
      <c r="AG12" s="67" t="str">
        <f>+VLOOKUP($G$14,Data!$B$4:$CH$151,1,TRUE)</f>
        <v>13'6-160</v>
      </c>
      <c r="AH12" s="67" t="str">
        <f>+VLOOKUP($G$14,Data!$B$4:$CH$151,1,TRUE)</f>
        <v>13'6-160</v>
      </c>
      <c r="AI12" s="68">
        <f>+VLOOKUP($G$14,Data!$B$4:$CH$151,51,FALSE)</f>
        <v>0</v>
      </c>
      <c r="AJ12" s="67" t="str">
        <f>+VLOOKUP($G$14,Data!$B$4:$CH$151,1,TRUE)</f>
        <v>13'6-160</v>
      </c>
      <c r="AK12" s="67" t="str">
        <f>+VLOOKUP($G$14,Data!$B$4:$CH$151,1,TRUE)</f>
        <v>13'6-160</v>
      </c>
      <c r="AL12" s="67" t="str">
        <f>+VLOOKUP($G$14,Data!$B$4:$CH$151,1,TRUE)</f>
        <v>13'6-160</v>
      </c>
      <c r="AM12" s="68">
        <f>+VLOOKUP($G$14,Data!$B$4:$CH$151,63,FALSE)</f>
        <v>0</v>
      </c>
      <c r="AN12" s="67" t="str">
        <f>+VLOOKUP($G$14,Data!$B$4:$CH$151,1,TRUE)</f>
        <v>13'6-160</v>
      </c>
      <c r="AO12" s="67" t="str">
        <f>+VLOOKUP($G$14,Data!$B$4:$CH$151,1,TRUE)</f>
        <v>13'6-160</v>
      </c>
      <c r="AP12" s="67" t="str">
        <f>+VLOOKUP($G$14,Data!$B$4:$CH$151,1,TRUE)</f>
        <v>13'6-160</v>
      </c>
      <c r="AQ12" s="72">
        <f>+VLOOKUP($G$14,Data!$B$4:$CH$151,75,FALSE)</f>
        <v>0</v>
      </c>
      <c r="AR12" s="16" t="str">
        <f>+VLOOKUP($G$14,Data!$B$4:$CH$151,1,TRUE)</f>
        <v>13'6-160</v>
      </c>
      <c r="AS12" s="17" t="str">
        <f>+VLOOKUP($G$14,Data!$B$4:$CH$151,1,TRUE)</f>
        <v>13'6-160</v>
      </c>
      <c r="AT12" s="18" t="str">
        <f>+VLOOKUP($G$14,Data!$B$4:$CH$151,1,TRUE)</f>
        <v>13'6-160</v>
      </c>
      <c r="AU12" s="11"/>
    </row>
    <row r="13" spans="2:47" s="7" customFormat="1" ht="25.5" customHeight="1">
      <c r="B13" s="48" t="str">
        <f>AA14</f>
        <v>13'6-160</v>
      </c>
      <c r="C13" s="48" t="str">
        <f>B13</f>
        <v>13'6-160</v>
      </c>
      <c r="D13" s="33"/>
      <c r="E13" s="33"/>
      <c r="F13" s="33"/>
      <c r="G13" s="33"/>
      <c r="H13" s="33"/>
      <c r="I13" s="33"/>
      <c r="J13" s="33"/>
      <c r="K13" s="38"/>
      <c r="L13" s="159"/>
      <c r="M13" s="62" t="s">
        <v>155</v>
      </c>
      <c r="N13" s="63"/>
      <c r="O13" s="64">
        <f aca="true" t="shared" si="0" ref="O13:P22">O12</f>
        <v>12</v>
      </c>
      <c r="P13" s="64">
        <f t="shared" si="0"/>
        <v>6</v>
      </c>
      <c r="Q13" s="65">
        <f>Q14-5</f>
        <v>175</v>
      </c>
      <c r="R13" s="66">
        <f>+VLOOKUP($G$14,Data!$B$4:$CH$151,4,FALSE)</f>
        <v>0</v>
      </c>
      <c r="S13" s="67" t="str">
        <f>+VLOOKUP($G$14,Data!$B$4:$CH$151,1,TRUE)</f>
        <v>13'6-160</v>
      </c>
      <c r="T13" s="67" t="str">
        <f>+VLOOKUP($G$14,Data!$B$4:$CH$151,1,TRUE)</f>
        <v>13'6-160</v>
      </c>
      <c r="U13" s="67" t="str">
        <f>+VLOOKUP($G$14,Data!$B$4:$CH$151,1,TRUE)</f>
        <v>13'6-160</v>
      </c>
      <c r="V13" s="67" t="str">
        <f>+VLOOKUP($G$14,Data!$B$4:$CH$151,1,TRUE)</f>
        <v>13'6-160</v>
      </c>
      <c r="W13" s="68" t="str">
        <f>+VLOOKUP($G$14,Data!$B$4:$CH$151,16,FALSE)</f>
        <v>13'0-165</v>
      </c>
      <c r="X13" s="67" t="str">
        <f>+VLOOKUP($G$14,Data!$B$4:$CH$151,1,TRUE)</f>
        <v>13'6-160</v>
      </c>
      <c r="Y13" s="67" t="str">
        <f>+VLOOKUP($G$14,Data!$B$4:$CH$151,1,TRUE)</f>
        <v>13'6-160</v>
      </c>
      <c r="Z13" s="69" t="str">
        <f>+VLOOKUP($G$14,Data!$B$4:$CH$151,1,TRUE)</f>
        <v>13'6-160</v>
      </c>
      <c r="AA13" s="70" t="str">
        <f>+VLOOKUP($G$14,Data!$B$4:$CH$151,28,FALSE)</f>
        <v>13'6-155</v>
      </c>
      <c r="AB13" s="71" t="str">
        <f>+VLOOKUP($G$14,Data!$B$4:$CH$151,1,TRUE)</f>
        <v>13'6-160</v>
      </c>
      <c r="AC13" s="67" t="str">
        <f>+VLOOKUP($G$14,Data!$B$4:$CH$151,1,TRUE)</f>
        <v>13'6-160</v>
      </c>
      <c r="AD13" s="67" t="str">
        <f>+VLOOKUP($G$14,Data!$B$4:$CH$151,1,TRUE)</f>
        <v>13'6-160</v>
      </c>
      <c r="AE13" s="68" t="str">
        <f>+VLOOKUP($G$14,Data!$B$4:$CH$151,40,FALSE)</f>
        <v>14'0-145</v>
      </c>
      <c r="AF13" s="67" t="str">
        <f>+VLOOKUP($G$14,Data!$B$4:$CH$151,1,TRUE)</f>
        <v>13'6-160</v>
      </c>
      <c r="AG13" s="67" t="str">
        <f>+VLOOKUP($G$14,Data!$B$4:$CH$151,1,TRUE)</f>
        <v>13'6-160</v>
      </c>
      <c r="AH13" s="67" t="str">
        <f>+VLOOKUP($G$14,Data!$B$4:$CH$151,1,TRUE)</f>
        <v>13'6-160</v>
      </c>
      <c r="AI13" s="68" t="str">
        <f>+VLOOKUP($G$14,Data!$B$4:$CH$151,52,FALSE)</f>
        <v>14'6-135</v>
      </c>
      <c r="AJ13" s="67" t="str">
        <f>+VLOOKUP($G$14,Data!$B$4:$CH$151,1,TRUE)</f>
        <v>13'6-160</v>
      </c>
      <c r="AK13" s="67" t="str">
        <f>+VLOOKUP($G$14,Data!$B$4:$CH$151,1,TRUE)</f>
        <v>13'6-160</v>
      </c>
      <c r="AL13" s="67" t="str">
        <f>+VLOOKUP($G$14,Data!$B$4:$CH$151,1,TRUE)</f>
        <v>13'6-160</v>
      </c>
      <c r="AM13" s="68">
        <f>+VLOOKUP($G$14,Data!$B$4:$CH$151,64,FALSE)</f>
        <v>0</v>
      </c>
      <c r="AN13" s="67" t="str">
        <f>+VLOOKUP($G$14,Data!$B$4:$CH$151,1,TRUE)</f>
        <v>13'6-160</v>
      </c>
      <c r="AO13" s="67" t="str">
        <f>+VLOOKUP($G$14,Data!$B$4:$CH$151,1,TRUE)</f>
        <v>13'6-160</v>
      </c>
      <c r="AP13" s="67" t="str">
        <f>+VLOOKUP($G$14,Data!$B$4:$CH$151,1,TRUE)</f>
        <v>13'6-160</v>
      </c>
      <c r="AQ13" s="72">
        <f>+VLOOKUP($G$14,Data!$B$4:$CH$151,76,FALSE)</f>
        <v>0</v>
      </c>
      <c r="AR13" s="16" t="str">
        <f>+VLOOKUP($G$14,Data!$B$4:$CH$151,1,TRUE)</f>
        <v>13'6-160</v>
      </c>
      <c r="AS13" s="17" t="str">
        <f>+VLOOKUP($G$14,Data!$B$4:$CH$151,1,TRUE)</f>
        <v>13'6-160</v>
      </c>
      <c r="AT13" s="18" t="str">
        <f>+VLOOKUP($G$14,Data!$B$4:$CH$151,1,TRUE)</f>
        <v>13'6-160</v>
      </c>
      <c r="AU13" s="11"/>
    </row>
    <row r="14" spans="2:47" s="7" customFormat="1" ht="25.5" customHeight="1">
      <c r="B14" s="60" t="str">
        <f>AA15</f>
        <v>13'6-165</v>
      </c>
      <c r="C14" s="61" t="str">
        <f>AE15</f>
        <v>14'0-155</v>
      </c>
      <c r="D14" s="33"/>
      <c r="E14" s="33"/>
      <c r="F14" s="33"/>
      <c r="G14" s="33" t="str">
        <f>M3&amp;"'"&amp;R3&amp;"-"&amp;M6</f>
        <v>13'6-160</v>
      </c>
      <c r="H14" s="33"/>
      <c r="I14" s="33"/>
      <c r="J14" s="33"/>
      <c r="K14" s="38"/>
      <c r="L14" s="160" t="s">
        <v>154</v>
      </c>
      <c r="M14" s="161"/>
      <c r="N14" s="73"/>
      <c r="O14" s="74">
        <f t="shared" si="0"/>
        <v>12</v>
      </c>
      <c r="P14" s="74">
        <f t="shared" si="0"/>
        <v>6</v>
      </c>
      <c r="Q14" s="75">
        <f>M6+20</f>
        <v>180</v>
      </c>
      <c r="R14" s="76">
        <f>+VLOOKUP($G$14,Data!$B$4:$CH$151,5,FALSE)</f>
        <v>0</v>
      </c>
      <c r="S14" s="77" t="str">
        <f>+VLOOKUP($G$14,Data!$B$4:$CH$151,1,TRUE)</f>
        <v>13'6-160</v>
      </c>
      <c r="T14" s="77" t="str">
        <f>+VLOOKUP($G$14,Data!$B$4:$CH$151,1,TRUE)</f>
        <v>13'6-160</v>
      </c>
      <c r="U14" s="77" t="str">
        <f>+VLOOKUP($G$14,Data!$B$4:$CH$151,1,TRUE)</f>
        <v>13'6-160</v>
      </c>
      <c r="V14" s="77" t="str">
        <f>+VLOOKUP($G$14,Data!$B$4:$CH$151,1,TRUE)</f>
        <v>13'6-160</v>
      </c>
      <c r="W14" s="78" t="str">
        <f>+VLOOKUP($G$14,Data!$B$4:$CH$151,17,FALSE)</f>
        <v>13'0-170</v>
      </c>
      <c r="X14" s="77" t="str">
        <f>+VLOOKUP($G$14,Data!$B$4:$CH$151,1,TRUE)</f>
        <v>13'6-160</v>
      </c>
      <c r="Y14" s="77" t="str">
        <f>+VLOOKUP($G$14,Data!$B$4:$CH$151,1,TRUE)</f>
        <v>13'6-160</v>
      </c>
      <c r="Z14" s="79" t="str">
        <f>+VLOOKUP($G$14,Data!$B$4:$CH$151,1,TRUE)</f>
        <v>13'6-160</v>
      </c>
      <c r="AA14" s="80" t="str">
        <f>VLOOKUP($G$14,Data!$B$4:$CH$151,29,FALSE)</f>
        <v>13'6-160</v>
      </c>
      <c r="AB14" s="81" t="str">
        <f>+VLOOKUP($G$14,Data!$B$4:$CH$151,1,TRUE)</f>
        <v>13'6-160</v>
      </c>
      <c r="AC14" s="77" t="str">
        <f>+VLOOKUP($G$14,Data!$B$4:$CH$151,1,TRUE)</f>
        <v>13'6-160</v>
      </c>
      <c r="AD14" s="77" t="str">
        <f>+VLOOKUP($G$14,Data!$B$4:$CH$151,1,TRUE)</f>
        <v>13'6-160</v>
      </c>
      <c r="AE14" s="78" t="str">
        <f>+VLOOKUP($G$14,Data!$B$4:$CH$151,41,FALSE)</f>
        <v>14'0-150</v>
      </c>
      <c r="AF14" s="77" t="str">
        <f>+VLOOKUP($G$14,Data!$B$4:$CH$151,1,TRUE)</f>
        <v>13'6-160</v>
      </c>
      <c r="AG14" s="77" t="str">
        <f>+VLOOKUP($G$14,Data!$B$4:$CH$151,1,TRUE)</f>
        <v>13'6-160</v>
      </c>
      <c r="AH14" s="77" t="str">
        <f>+VLOOKUP($G$14,Data!$B$4:$CH$151,1,TRUE)</f>
        <v>13'6-160</v>
      </c>
      <c r="AI14" s="78" t="str">
        <f>+VLOOKUP($G$14,Data!$B$4:$CH$151,53,FALSE)</f>
        <v>14'6-140</v>
      </c>
      <c r="AJ14" s="77" t="str">
        <f>+VLOOKUP($G$14,Data!$B$4:$CH$151,1,TRUE)</f>
        <v>13'6-160</v>
      </c>
      <c r="AK14" s="77" t="str">
        <f>+VLOOKUP($G$14,Data!$B$4:$CH$151,1,TRUE)</f>
        <v>13'6-160</v>
      </c>
      <c r="AL14" s="77" t="str">
        <f>+VLOOKUP($G$14,Data!$B$4:$CH$151,1,TRUE)</f>
        <v>13'6-160</v>
      </c>
      <c r="AM14" s="78">
        <f>+VLOOKUP($G$14,Data!$B$4:$CH$151,65,FALSE)</f>
        <v>0</v>
      </c>
      <c r="AN14" s="77" t="str">
        <f>+VLOOKUP($G$14,Data!$B$4:$CH$151,1,TRUE)</f>
        <v>13'6-160</v>
      </c>
      <c r="AO14" s="77" t="str">
        <f>+VLOOKUP($G$14,Data!$B$4:$CH$151,1,TRUE)</f>
        <v>13'6-160</v>
      </c>
      <c r="AP14" s="77" t="str">
        <f>+VLOOKUP($G$14,Data!$B$4:$CH$151,1,TRUE)</f>
        <v>13'6-160</v>
      </c>
      <c r="AQ14" s="82">
        <f>+VLOOKUP($G$14,Data!$B$4:$CH$151,77,FALSE)</f>
        <v>0</v>
      </c>
      <c r="AR14" s="19" t="str">
        <f>+VLOOKUP($G$14,Data!$B$4:$CH$151,1,TRUE)</f>
        <v>13'6-160</v>
      </c>
      <c r="AS14" s="20" t="str">
        <f>+VLOOKUP($G$14,Data!$B$4:$CH$151,1,TRUE)</f>
        <v>13'6-160</v>
      </c>
      <c r="AT14" s="21" t="str">
        <f>+VLOOKUP($G$14,Data!$B$4:$CH$151,1,TRUE)</f>
        <v>13'6-160</v>
      </c>
      <c r="AU14" s="11"/>
    </row>
    <row r="15" spans="2:47" s="7" customFormat="1" ht="25.5" customHeight="1">
      <c r="B15" s="60" t="str">
        <f>AE16</f>
        <v>14'0-160</v>
      </c>
      <c r="C15" s="61" t="str">
        <f>AE16</f>
        <v>14'0-160</v>
      </c>
      <c r="D15" s="33"/>
      <c r="E15" s="33"/>
      <c r="F15" s="33"/>
      <c r="G15" s="33"/>
      <c r="H15" s="33"/>
      <c r="I15" s="33"/>
      <c r="J15" s="33"/>
      <c r="K15" s="38"/>
      <c r="L15" s="151" t="s">
        <v>164</v>
      </c>
      <c r="M15" s="83" t="s">
        <v>155</v>
      </c>
      <c r="N15" s="84"/>
      <c r="O15" s="85">
        <f t="shared" si="0"/>
        <v>12</v>
      </c>
      <c r="P15" s="85">
        <f t="shared" si="0"/>
        <v>6</v>
      </c>
      <c r="Q15" s="86">
        <f>Q14+5</f>
        <v>185</v>
      </c>
      <c r="R15" s="87">
        <f>+VLOOKUP($G$14,Data!$B$4:$CH$151,6,FALSE)</f>
        <v>0</v>
      </c>
      <c r="S15" s="88" t="str">
        <f>+VLOOKUP($G$14,Data!$B$4:$CH$151,1,TRUE)</f>
        <v>13'6-160</v>
      </c>
      <c r="T15" s="88" t="str">
        <f>+VLOOKUP($G$14,Data!$B$4:$CH$151,1,TRUE)</f>
        <v>13'6-160</v>
      </c>
      <c r="U15" s="88" t="str">
        <f>+VLOOKUP($G$14,Data!$B$4:$CH$151,1,TRUE)</f>
        <v>13'6-160</v>
      </c>
      <c r="V15" s="88" t="str">
        <f>+VLOOKUP($G$14,Data!$B$4:$CH$151,1,TRUE)</f>
        <v>13'6-160</v>
      </c>
      <c r="W15" s="89" t="str">
        <f>+VLOOKUP($G$14,Data!$B$4:$CH$151,18,FALSE)</f>
        <v>13'0-175</v>
      </c>
      <c r="X15" s="88" t="str">
        <f>+VLOOKUP($G$14,Data!$B$4:$CH$151,1,TRUE)</f>
        <v>13'6-160</v>
      </c>
      <c r="Y15" s="88" t="str">
        <f>+VLOOKUP($G$14,Data!$B$4:$CH$151,1,TRUE)</f>
        <v>13'6-160</v>
      </c>
      <c r="Z15" s="90" t="str">
        <f>+VLOOKUP($G$14,Data!$B$4:$CH$151,1,TRUE)</f>
        <v>13'6-160</v>
      </c>
      <c r="AA15" s="91" t="str">
        <f>+VLOOKUP($G$14,Data!$B$4:$CH$151,30,FALSE)</f>
        <v>13'6-165</v>
      </c>
      <c r="AB15" s="92" t="str">
        <f>+VLOOKUP($G$14,Data!$B$4:$CH$151,1,TRUE)</f>
        <v>13'6-160</v>
      </c>
      <c r="AC15" s="88" t="str">
        <f>+VLOOKUP($G$14,Data!$B$4:$CH$151,1,TRUE)</f>
        <v>13'6-160</v>
      </c>
      <c r="AD15" s="88" t="str">
        <f>+VLOOKUP($G$14,Data!$B$4:$CH$151,1,TRUE)</f>
        <v>13'6-160</v>
      </c>
      <c r="AE15" s="89" t="str">
        <f>+VLOOKUP($G$14,Data!$B$4:$CH$151,42,FALSE)</f>
        <v>14'0-155</v>
      </c>
      <c r="AF15" s="88" t="str">
        <f>+VLOOKUP($G$14,Data!$B$4:$CH$151,1,TRUE)</f>
        <v>13'6-160</v>
      </c>
      <c r="AG15" s="88" t="str">
        <f>+VLOOKUP($G$14,Data!$B$4:$CH$151,1,TRUE)</f>
        <v>13'6-160</v>
      </c>
      <c r="AH15" s="88" t="str">
        <f>+VLOOKUP($G$14,Data!$B$4:$CH$151,1,TRUE)</f>
        <v>13'6-160</v>
      </c>
      <c r="AI15" s="89" t="str">
        <f>+VLOOKUP($G$14,Data!$B$4:$CH$151,54,FALSE)</f>
        <v>14'6-145</v>
      </c>
      <c r="AJ15" s="88" t="str">
        <f>+VLOOKUP($G$14,Data!$B$4:$CH$151,1,TRUE)</f>
        <v>13'6-160</v>
      </c>
      <c r="AK15" s="88" t="str">
        <f>+VLOOKUP($G$14,Data!$B$4:$CH$151,1,TRUE)</f>
        <v>13'6-160</v>
      </c>
      <c r="AL15" s="88" t="str">
        <f>+VLOOKUP($G$14,Data!$B$4:$CH$151,1,TRUE)</f>
        <v>13'6-160</v>
      </c>
      <c r="AM15" s="89" t="str">
        <f>+VLOOKUP($G$14,Data!$B$4:$CH$151,66,FALSE)</f>
        <v>15'0-140</v>
      </c>
      <c r="AN15" s="88" t="str">
        <f>+VLOOKUP($G$14,Data!$B$4:$CH$151,1,TRUE)</f>
        <v>13'6-160</v>
      </c>
      <c r="AO15" s="88" t="str">
        <f>+VLOOKUP($G$14,Data!$B$4:$CH$151,1,TRUE)</f>
        <v>13'6-160</v>
      </c>
      <c r="AP15" s="88" t="str">
        <f>+VLOOKUP($G$14,Data!$B$4:$CH$151,1,TRUE)</f>
        <v>13'6-160</v>
      </c>
      <c r="AQ15" s="93">
        <f>+VLOOKUP($G$14,Data!$B$4:$CH$151,78,FALSE)</f>
        <v>0</v>
      </c>
      <c r="AR15" s="22" t="str">
        <f>+VLOOKUP($G$14,Data!$B$4:$CH$151,1,TRUE)</f>
        <v>13'6-160</v>
      </c>
      <c r="AS15" s="23" t="str">
        <f>+VLOOKUP($G$14,Data!$B$4:$CH$151,1,TRUE)</f>
        <v>13'6-160</v>
      </c>
      <c r="AT15" s="24" t="str">
        <f>+VLOOKUP($G$14,Data!$B$4:$CH$151,1,TRUE)</f>
        <v>13'6-160</v>
      </c>
      <c r="AU15" s="11"/>
    </row>
    <row r="16" spans="2:47" s="7" customFormat="1" ht="25.5" customHeight="1">
      <c r="B16" s="60" t="str">
        <f>AE17</f>
        <v>14'0-165</v>
      </c>
      <c r="C16" s="61" t="str">
        <f>AI17</f>
        <v>14'6-155</v>
      </c>
      <c r="D16" s="33"/>
      <c r="E16" s="33"/>
      <c r="F16" s="33"/>
      <c r="G16" s="33"/>
      <c r="H16" s="33"/>
      <c r="I16" s="33"/>
      <c r="J16" s="33"/>
      <c r="K16" s="38"/>
      <c r="L16" s="151"/>
      <c r="M16" s="83" t="s">
        <v>156</v>
      </c>
      <c r="N16" s="84"/>
      <c r="O16" s="85">
        <f t="shared" si="0"/>
        <v>12</v>
      </c>
      <c r="P16" s="85">
        <f t="shared" si="0"/>
        <v>6</v>
      </c>
      <c r="Q16" s="86">
        <f aca="true" t="shared" si="1" ref="Q16:Q22">Q15+5</f>
        <v>190</v>
      </c>
      <c r="R16" s="87">
        <f>+VLOOKUP($G$14,Data!$B$4:$CH$151,7,FALSE)</f>
        <v>0</v>
      </c>
      <c r="S16" s="88" t="str">
        <f>+VLOOKUP($G$14,Data!$B$4:$CH$151,1,TRUE)</f>
        <v>13'6-160</v>
      </c>
      <c r="T16" s="88" t="str">
        <f>+VLOOKUP($G$14,Data!$B$4:$CH$151,1,TRUE)</f>
        <v>13'6-160</v>
      </c>
      <c r="U16" s="88" t="str">
        <f>+VLOOKUP($G$14,Data!$B$4:$CH$151,1,TRUE)</f>
        <v>13'6-160</v>
      </c>
      <c r="V16" s="88" t="str">
        <f>+VLOOKUP($G$14,Data!$B$4:$CH$151,1,TRUE)</f>
        <v>13'6-160</v>
      </c>
      <c r="W16" s="89" t="str">
        <f>+VLOOKUP($G$14,Data!$B$4:$CH$151,19,FALSE)</f>
        <v>13'0-180</v>
      </c>
      <c r="X16" s="88" t="str">
        <f>+VLOOKUP($G$14,Data!$B$4:$CH$151,1,TRUE)</f>
        <v>13'6-160</v>
      </c>
      <c r="Y16" s="88" t="str">
        <f>+VLOOKUP($G$14,Data!$B$4:$CH$151,1,TRUE)</f>
        <v>13'6-160</v>
      </c>
      <c r="Z16" s="90" t="str">
        <f>+VLOOKUP($G$14,Data!$B$4:$CH$151,1,TRUE)</f>
        <v>13'6-160</v>
      </c>
      <c r="AA16" s="91" t="str">
        <f>+VLOOKUP($G$14,Data!$B$4:$CH$151,31,FALSE)</f>
        <v>13'6-170</v>
      </c>
      <c r="AB16" s="92" t="str">
        <f>+VLOOKUP($G$14,Data!$B$4:$CH$151,1,TRUE)</f>
        <v>13'6-160</v>
      </c>
      <c r="AC16" s="88" t="str">
        <f>+VLOOKUP($G$14,Data!$B$4:$CH$151,1,TRUE)</f>
        <v>13'6-160</v>
      </c>
      <c r="AD16" s="88" t="str">
        <f>+VLOOKUP($G$14,Data!$B$4:$CH$151,1,TRUE)</f>
        <v>13'6-160</v>
      </c>
      <c r="AE16" s="89" t="str">
        <f>+VLOOKUP($G$14,Data!$B$4:$CH$151,43,FALSE)</f>
        <v>14'0-160</v>
      </c>
      <c r="AF16" s="88" t="str">
        <f>+VLOOKUP($G$14,Data!$B$4:$CH$151,1,TRUE)</f>
        <v>13'6-160</v>
      </c>
      <c r="AG16" s="88" t="str">
        <f>+VLOOKUP($G$14,Data!$B$4:$CH$151,1,TRUE)</f>
        <v>13'6-160</v>
      </c>
      <c r="AH16" s="88" t="str">
        <f>+VLOOKUP($G$14,Data!$B$4:$CH$151,1,TRUE)</f>
        <v>13'6-160</v>
      </c>
      <c r="AI16" s="89" t="str">
        <f>+VLOOKUP($G$14,Data!$B$4:$CH$151,55,FALSE)</f>
        <v>14'6-150</v>
      </c>
      <c r="AJ16" s="88" t="str">
        <f>+VLOOKUP($G$14,Data!$B$4:$CH$151,1,TRUE)</f>
        <v>13'6-160</v>
      </c>
      <c r="AK16" s="88" t="str">
        <f>+VLOOKUP($G$14,Data!$B$4:$CH$151,1,TRUE)</f>
        <v>13'6-160</v>
      </c>
      <c r="AL16" s="88" t="str">
        <f>+VLOOKUP($G$14,Data!$B$4:$CH$151,1,TRUE)</f>
        <v>13'6-160</v>
      </c>
      <c r="AM16" s="89" t="str">
        <f>+VLOOKUP($G$14,Data!$B$4:$CH$151,67,FALSE)</f>
        <v>15'0-145</v>
      </c>
      <c r="AN16" s="88" t="str">
        <f>+VLOOKUP($G$14,Data!$B$4:$CH$151,1,TRUE)</f>
        <v>13'6-160</v>
      </c>
      <c r="AO16" s="88" t="str">
        <f>+VLOOKUP($G$14,Data!$B$4:$CH$151,1,TRUE)</f>
        <v>13'6-160</v>
      </c>
      <c r="AP16" s="88" t="str">
        <f>+VLOOKUP($G$14,Data!$B$4:$CH$151,1,TRUE)</f>
        <v>13'6-160</v>
      </c>
      <c r="AQ16" s="93">
        <f>+VLOOKUP($G$14,Data!$B$4:$CH$151,79,FALSE)</f>
        <v>0</v>
      </c>
      <c r="AR16" s="22" t="str">
        <f>+VLOOKUP($G$14,Data!$B$4:$CH$151,1,TRUE)</f>
        <v>13'6-160</v>
      </c>
      <c r="AS16" s="23" t="str">
        <f>+VLOOKUP($G$14,Data!$B$4:$CH$151,1,TRUE)</f>
        <v>13'6-160</v>
      </c>
      <c r="AT16" s="24" t="str">
        <f>+VLOOKUP($G$14,Data!$B$4:$CH$151,1,TRUE)</f>
        <v>13'6-160</v>
      </c>
      <c r="AU16" s="11"/>
    </row>
    <row r="17" spans="2:47" s="7" customFormat="1" ht="25.5" customHeight="1">
      <c r="B17" s="60" t="str">
        <f>AI18</f>
        <v>14'6-160</v>
      </c>
      <c r="C17" s="61" t="str">
        <f>AI18</f>
        <v>14'6-160</v>
      </c>
      <c r="D17" s="33"/>
      <c r="E17" s="33"/>
      <c r="F17" s="33"/>
      <c r="G17" s="33"/>
      <c r="H17" s="33"/>
      <c r="I17" s="33"/>
      <c r="J17" s="33"/>
      <c r="K17" s="38"/>
      <c r="L17" s="151"/>
      <c r="M17" s="83" t="s">
        <v>157</v>
      </c>
      <c r="N17" s="84"/>
      <c r="O17" s="85">
        <f t="shared" si="0"/>
        <v>12</v>
      </c>
      <c r="P17" s="85">
        <f t="shared" si="0"/>
        <v>6</v>
      </c>
      <c r="Q17" s="86">
        <f t="shared" si="1"/>
        <v>195</v>
      </c>
      <c r="R17" s="87">
        <f>+VLOOKUP($G$14,Data!$B$4:$CH$151,8,FALSE)</f>
        <v>0</v>
      </c>
      <c r="S17" s="88" t="str">
        <f>+VLOOKUP($G$14,Data!$B$4:$CH$151,1,TRUE)</f>
        <v>13'6-160</v>
      </c>
      <c r="T17" s="88" t="str">
        <f>+VLOOKUP($G$14,Data!$B$4:$CH$151,1,TRUE)</f>
        <v>13'6-160</v>
      </c>
      <c r="U17" s="88" t="str">
        <f>+VLOOKUP($G$14,Data!$B$4:$CH$151,1,TRUE)</f>
        <v>13'6-160</v>
      </c>
      <c r="V17" s="88" t="str">
        <f>+VLOOKUP($G$14,Data!$B$4:$CH$151,1,TRUE)</f>
        <v>13'6-160</v>
      </c>
      <c r="W17" s="89" t="str">
        <f>+VLOOKUP($G$14,Data!$B$4:$CH$151,20,FALSE)</f>
        <v>13'0-185</v>
      </c>
      <c r="X17" s="88" t="str">
        <f>+VLOOKUP($G$14,Data!$B$4:$CH$151,1,TRUE)</f>
        <v>13'6-160</v>
      </c>
      <c r="Y17" s="88" t="str">
        <f>+VLOOKUP($G$14,Data!$B$4:$CH$151,1,TRUE)</f>
        <v>13'6-160</v>
      </c>
      <c r="Z17" s="90" t="str">
        <f>+VLOOKUP($G$14,Data!$B$4:$CH$151,1,TRUE)</f>
        <v>13'6-160</v>
      </c>
      <c r="AA17" s="91" t="str">
        <f>+VLOOKUP($G$14,Data!$B$4:$CH$151,32,FALSE)</f>
        <v>13'6-175</v>
      </c>
      <c r="AB17" s="92" t="str">
        <f>+VLOOKUP($G$14,Data!$B$4:$CH$151,1,TRUE)</f>
        <v>13'6-160</v>
      </c>
      <c r="AC17" s="88" t="str">
        <f>+VLOOKUP($G$14,Data!$B$4:$CH$151,1,TRUE)</f>
        <v>13'6-160</v>
      </c>
      <c r="AD17" s="88" t="str">
        <f>+VLOOKUP($G$14,Data!$B$4:$CH$151,1,TRUE)</f>
        <v>13'6-160</v>
      </c>
      <c r="AE17" s="89" t="str">
        <f>+VLOOKUP($G$14,Data!$B$4:$CH$151,44,FALSE)</f>
        <v>14'0-165</v>
      </c>
      <c r="AF17" s="88" t="str">
        <f>+VLOOKUP($G$14,Data!$B$4:$CH$151,1,TRUE)</f>
        <v>13'6-160</v>
      </c>
      <c r="AG17" s="88" t="str">
        <f>+VLOOKUP($G$14,Data!$B$4:$CH$151,1,TRUE)</f>
        <v>13'6-160</v>
      </c>
      <c r="AH17" s="88" t="str">
        <f>+VLOOKUP($G$14,Data!$B$4:$CH$151,1,TRUE)</f>
        <v>13'6-160</v>
      </c>
      <c r="AI17" s="89" t="str">
        <f>+VLOOKUP($G$14,Data!$B$4:$CH$151,56,FALSE)</f>
        <v>14'6-155</v>
      </c>
      <c r="AJ17" s="88" t="str">
        <f>+VLOOKUP($G$14,Data!$B$4:$CH$151,1,TRUE)</f>
        <v>13'6-160</v>
      </c>
      <c r="AK17" s="88" t="str">
        <f>+VLOOKUP($G$14,Data!$B$4:$CH$151,1,TRUE)</f>
        <v>13'6-160</v>
      </c>
      <c r="AL17" s="88" t="str">
        <f>+VLOOKUP($G$14,Data!$B$4:$CH$151,1,TRUE)</f>
        <v>13'6-160</v>
      </c>
      <c r="AM17" s="89" t="str">
        <f>+VLOOKUP($G$14,Data!$B$4:$CH$151,68,FALSE)</f>
        <v>15'0-150</v>
      </c>
      <c r="AN17" s="88" t="str">
        <f>+VLOOKUP($G$14,Data!$B$4:$CH$151,1,TRUE)</f>
        <v>13'6-160</v>
      </c>
      <c r="AO17" s="88" t="str">
        <f>+VLOOKUP($G$14,Data!$B$4:$CH$151,1,TRUE)</f>
        <v>13'6-160</v>
      </c>
      <c r="AP17" s="88" t="str">
        <f>+VLOOKUP($G$14,Data!$B$4:$CH$151,1,TRUE)</f>
        <v>13'6-160</v>
      </c>
      <c r="AQ17" s="93">
        <f>+VLOOKUP($G$14,Data!$B$4:$CH$151,80,FALSE)</f>
        <v>0</v>
      </c>
      <c r="AR17" s="22" t="str">
        <f>+VLOOKUP($G$14,Data!$B$4:$CH$151,1,TRUE)</f>
        <v>13'6-160</v>
      </c>
      <c r="AS17" s="23" t="str">
        <f>+VLOOKUP($G$14,Data!$B$4:$CH$151,1,TRUE)</f>
        <v>13'6-160</v>
      </c>
      <c r="AT17" s="24" t="str">
        <f>+VLOOKUP($G$14,Data!$B$4:$CH$151,1,TRUE)</f>
        <v>13'6-160</v>
      </c>
      <c r="AU17" s="11"/>
    </row>
    <row r="18" spans="2:47" s="7" customFormat="1" ht="25.5" customHeight="1" thickBot="1">
      <c r="B18" s="94" t="str">
        <f>AI19</f>
        <v>14'6-165</v>
      </c>
      <c r="C18" s="95" t="str">
        <f>AM19</f>
        <v>15'0-160</v>
      </c>
      <c r="D18" s="33"/>
      <c r="E18" s="33"/>
      <c r="F18" s="33"/>
      <c r="G18" s="33"/>
      <c r="H18" s="33"/>
      <c r="I18" s="33"/>
      <c r="J18" s="33"/>
      <c r="K18" s="38"/>
      <c r="L18" s="151"/>
      <c r="M18" s="83" t="s">
        <v>158</v>
      </c>
      <c r="N18" s="84"/>
      <c r="O18" s="85">
        <f t="shared" si="0"/>
        <v>12</v>
      </c>
      <c r="P18" s="85">
        <f t="shared" si="0"/>
        <v>6</v>
      </c>
      <c r="Q18" s="86">
        <f t="shared" si="1"/>
        <v>200</v>
      </c>
      <c r="R18" s="87">
        <f>+VLOOKUP($G$14,Data!$B$4:$CH$151,9,FALSE)</f>
        <v>0</v>
      </c>
      <c r="S18" s="88" t="str">
        <f>+VLOOKUP($G$14,Data!$B$4:$CH$151,1,TRUE)</f>
        <v>13'6-160</v>
      </c>
      <c r="T18" s="88" t="str">
        <f>+VLOOKUP($G$14,Data!$B$4:$CH$151,1,TRUE)</f>
        <v>13'6-160</v>
      </c>
      <c r="U18" s="88" t="str">
        <f>+VLOOKUP($G$14,Data!$B$4:$CH$151,1,TRUE)</f>
        <v>13'6-160</v>
      </c>
      <c r="V18" s="88" t="str">
        <f>+VLOOKUP($G$14,Data!$B$4:$CH$151,1,TRUE)</f>
        <v>13'6-160</v>
      </c>
      <c r="W18" s="89" t="str">
        <f>+VLOOKUP($G$14,Data!$B$4:$CH$151,21,FALSE)</f>
        <v>13'0-190</v>
      </c>
      <c r="X18" s="88" t="str">
        <f>+VLOOKUP($G$14,Data!$B$4:$CH$151,1,TRUE)</f>
        <v>13'6-160</v>
      </c>
      <c r="Y18" s="88" t="str">
        <f>+VLOOKUP($G$14,Data!$B$4:$CH$151,1,TRUE)</f>
        <v>13'6-160</v>
      </c>
      <c r="Z18" s="90" t="str">
        <f>+VLOOKUP($G$14,Data!$B$4:$CH$151,1,TRUE)</f>
        <v>13'6-160</v>
      </c>
      <c r="AA18" s="91" t="str">
        <f>+VLOOKUP($G$14,Data!$B$4:$CH$151,33,FALSE)</f>
        <v>13'6-180</v>
      </c>
      <c r="AB18" s="92" t="str">
        <f>+VLOOKUP($G$14,Data!$B$4:$CH$151,1,TRUE)</f>
        <v>13'6-160</v>
      </c>
      <c r="AC18" s="88" t="str">
        <f>+VLOOKUP($G$14,Data!$B$4:$CH$151,1,TRUE)</f>
        <v>13'6-160</v>
      </c>
      <c r="AD18" s="88" t="str">
        <f>+VLOOKUP($G$14,Data!$B$4:$CH$151,1,TRUE)</f>
        <v>13'6-160</v>
      </c>
      <c r="AE18" s="89" t="str">
        <f>+VLOOKUP($G$14,Data!$B$4:$CH$151,45,FALSE)</f>
        <v>14'0-170</v>
      </c>
      <c r="AF18" s="88" t="str">
        <f>+VLOOKUP($G$14,Data!$B$4:$CH$151,1,TRUE)</f>
        <v>13'6-160</v>
      </c>
      <c r="AG18" s="88" t="str">
        <f>+VLOOKUP($G$14,Data!$B$4:$CH$151,1,TRUE)</f>
        <v>13'6-160</v>
      </c>
      <c r="AH18" s="88" t="str">
        <f>+VLOOKUP($G$14,Data!$B$4:$CH$151,1,TRUE)</f>
        <v>13'6-160</v>
      </c>
      <c r="AI18" s="89" t="str">
        <f>+VLOOKUP($G$14,Data!$B$4:$CH$151,57,FALSE)</f>
        <v>14'6-160</v>
      </c>
      <c r="AJ18" s="88" t="str">
        <f>+VLOOKUP($G$14,Data!$B$4:$CH$151,1,TRUE)</f>
        <v>13'6-160</v>
      </c>
      <c r="AK18" s="88" t="str">
        <f>+VLOOKUP($G$14,Data!$B$4:$CH$151,1,TRUE)</f>
        <v>13'6-160</v>
      </c>
      <c r="AL18" s="88" t="str">
        <f>+VLOOKUP($G$14,Data!$B$4:$CH$151,1,TRUE)</f>
        <v>13'6-160</v>
      </c>
      <c r="AM18" s="89" t="str">
        <f>+VLOOKUP($G$14,Data!$B$4:$CH$151,69,FALSE)</f>
        <v>15'0-155</v>
      </c>
      <c r="AN18" s="88" t="str">
        <f>+VLOOKUP($G$14,Data!$B$4:$CH$151,1,TRUE)</f>
        <v>13'6-160</v>
      </c>
      <c r="AO18" s="88" t="str">
        <f>+VLOOKUP($G$14,Data!$B$4:$CH$151,1,TRUE)</f>
        <v>13'6-160</v>
      </c>
      <c r="AP18" s="88" t="str">
        <f>+VLOOKUP($G$14,Data!$B$4:$CH$151,1,TRUE)</f>
        <v>13'6-160</v>
      </c>
      <c r="AQ18" s="93">
        <f>+VLOOKUP($G$14,Data!$B$4:$CH$151,81,FALSE)</f>
        <v>0</v>
      </c>
      <c r="AR18" s="22" t="str">
        <f>+VLOOKUP($G$14,Data!$B$4:$CH$151,1,TRUE)</f>
        <v>13'6-160</v>
      </c>
      <c r="AS18" s="23" t="str">
        <f>+VLOOKUP($G$14,Data!$B$4:$CH$151,1,TRUE)</f>
        <v>13'6-160</v>
      </c>
      <c r="AT18" s="24" t="str">
        <f>+VLOOKUP($G$14,Data!$B$4:$CH$151,1,TRUE)</f>
        <v>13'6-160</v>
      </c>
      <c r="AU18" s="11"/>
    </row>
    <row r="19" spans="2:47" s="7" customFormat="1" ht="25.5" customHeight="1">
      <c r="B19" s="33"/>
      <c r="C19" s="33"/>
      <c r="D19" s="33"/>
      <c r="E19" s="33"/>
      <c r="F19" s="33"/>
      <c r="G19" s="33"/>
      <c r="H19" s="33"/>
      <c r="I19" s="33"/>
      <c r="J19" s="33"/>
      <c r="K19" s="38"/>
      <c r="L19" s="151"/>
      <c r="M19" s="83" t="s">
        <v>159</v>
      </c>
      <c r="N19" s="84"/>
      <c r="O19" s="85">
        <f t="shared" si="0"/>
        <v>12</v>
      </c>
      <c r="P19" s="85">
        <f t="shared" si="0"/>
        <v>6</v>
      </c>
      <c r="Q19" s="86">
        <f t="shared" si="1"/>
        <v>205</v>
      </c>
      <c r="R19" s="87">
        <f>+VLOOKUP($G$14,Data!$B$4:$CH$151,10,FALSE)</f>
        <v>0</v>
      </c>
      <c r="S19" s="88" t="str">
        <f>+VLOOKUP($G$14,Data!$B$4:$CH$151,1,TRUE)</f>
        <v>13'6-160</v>
      </c>
      <c r="T19" s="88" t="str">
        <f>+VLOOKUP($G$14,Data!$B$4:$CH$151,1,TRUE)</f>
        <v>13'6-160</v>
      </c>
      <c r="U19" s="88" t="str">
        <f>+VLOOKUP($G$14,Data!$B$4:$CH$151,1,TRUE)</f>
        <v>13'6-160</v>
      </c>
      <c r="V19" s="88" t="str">
        <f>+VLOOKUP($G$14,Data!$B$4:$CH$151,1,TRUE)</f>
        <v>13'6-160</v>
      </c>
      <c r="W19" s="89" t="str">
        <f>+VLOOKUP($G$14,Data!$B$4:$CH$151,22,FALSE)</f>
        <v>13'0-195</v>
      </c>
      <c r="X19" s="88" t="str">
        <f>+VLOOKUP($G$14,Data!$B$4:$CH$151,1,TRUE)</f>
        <v>13'6-160</v>
      </c>
      <c r="Y19" s="88" t="str">
        <f>+VLOOKUP($G$14,Data!$B$4:$CH$151,1,TRUE)</f>
        <v>13'6-160</v>
      </c>
      <c r="Z19" s="90" t="str">
        <f>+VLOOKUP($G$14,Data!$B$4:$CH$151,1,TRUE)</f>
        <v>13'6-160</v>
      </c>
      <c r="AA19" s="91" t="str">
        <f>+VLOOKUP($G$14,Data!$B$4:$CH$151,34,FALSE)</f>
        <v>13'6-185</v>
      </c>
      <c r="AB19" s="92" t="str">
        <f>+VLOOKUP($G$14,Data!$B$4:$CH$151,1,TRUE)</f>
        <v>13'6-160</v>
      </c>
      <c r="AC19" s="88" t="str">
        <f>+VLOOKUP($G$14,Data!$B$4:$CH$151,1,TRUE)</f>
        <v>13'6-160</v>
      </c>
      <c r="AD19" s="88" t="str">
        <f>+VLOOKUP($G$14,Data!$B$4:$CH$151,1,TRUE)</f>
        <v>13'6-160</v>
      </c>
      <c r="AE19" s="89" t="str">
        <f>+VLOOKUP($G$14,Data!$B$4:$CH$151,46,FALSE)</f>
        <v>14'0-175</v>
      </c>
      <c r="AF19" s="88" t="str">
        <f>+VLOOKUP($G$14,Data!$B$4:$CH$151,1,TRUE)</f>
        <v>13'6-160</v>
      </c>
      <c r="AG19" s="88" t="str">
        <f>+VLOOKUP($G$14,Data!$B$4:$CH$151,1,TRUE)</f>
        <v>13'6-160</v>
      </c>
      <c r="AH19" s="88" t="str">
        <f>+VLOOKUP($G$14,Data!$B$4:$CH$151,1,TRUE)</f>
        <v>13'6-160</v>
      </c>
      <c r="AI19" s="89" t="str">
        <f>+VLOOKUP($G$14,Data!$B$4:$CH$151,58,FALSE)</f>
        <v>14'6-165</v>
      </c>
      <c r="AJ19" s="88" t="str">
        <f>+VLOOKUP($G$14,Data!$B$4:$CH$151,1,TRUE)</f>
        <v>13'6-160</v>
      </c>
      <c r="AK19" s="88" t="str">
        <f>+VLOOKUP($G$14,Data!$B$4:$CH$151,1,TRUE)</f>
        <v>13'6-160</v>
      </c>
      <c r="AL19" s="88" t="str">
        <f>+VLOOKUP($G$14,Data!$B$4:$CH$151,1,TRUE)</f>
        <v>13'6-160</v>
      </c>
      <c r="AM19" s="89" t="str">
        <f>+VLOOKUP($G$14,Data!$B$4:$CH$151,70,FALSE)</f>
        <v>15'0-160</v>
      </c>
      <c r="AN19" s="88" t="str">
        <f>+VLOOKUP($G$14,Data!$B$4:$CH$151,1,TRUE)</f>
        <v>13'6-160</v>
      </c>
      <c r="AO19" s="88" t="str">
        <f>+VLOOKUP($G$14,Data!$B$4:$CH$151,1,TRUE)</f>
        <v>13'6-160</v>
      </c>
      <c r="AP19" s="88" t="str">
        <f>+VLOOKUP($G$14,Data!$B$4:$CH$151,1,TRUE)</f>
        <v>13'6-160</v>
      </c>
      <c r="AQ19" s="93">
        <f>+VLOOKUP($G$14,Data!$B$4:$CH$151,82,FALSE)</f>
        <v>0</v>
      </c>
      <c r="AR19" s="22" t="str">
        <f>+VLOOKUP($G$14,Data!$B$4:$CH$151,1,TRUE)</f>
        <v>13'6-160</v>
      </c>
      <c r="AS19" s="23" t="str">
        <f>+VLOOKUP($G$14,Data!$B$4:$CH$151,1,TRUE)</f>
        <v>13'6-160</v>
      </c>
      <c r="AT19" s="24" t="str">
        <f>+VLOOKUP($G$14,Data!$B$4:$CH$151,1,TRUE)</f>
        <v>13'6-160</v>
      </c>
      <c r="AU19" s="11"/>
    </row>
    <row r="20" spans="2:47" s="7" customFormat="1" ht="25.5" customHeight="1">
      <c r="B20" s="33"/>
      <c r="C20" s="33"/>
      <c r="D20" s="33"/>
      <c r="E20" s="33"/>
      <c r="F20" s="33"/>
      <c r="G20" s="33"/>
      <c r="H20" s="33"/>
      <c r="I20" s="33"/>
      <c r="J20" s="33"/>
      <c r="K20" s="38"/>
      <c r="L20" s="151"/>
      <c r="M20" s="83" t="s">
        <v>160</v>
      </c>
      <c r="N20" s="84"/>
      <c r="O20" s="85">
        <f t="shared" si="0"/>
        <v>12</v>
      </c>
      <c r="P20" s="85">
        <f t="shared" si="0"/>
        <v>6</v>
      </c>
      <c r="Q20" s="86">
        <f t="shared" si="1"/>
        <v>210</v>
      </c>
      <c r="R20" s="87">
        <f>+VLOOKUP($G$14,Data!$B$4:$CH$151,11,FALSE)</f>
        <v>0</v>
      </c>
      <c r="S20" s="88" t="str">
        <f>+VLOOKUP($G$14,Data!$B$4:$CH$151,1,TRUE)</f>
        <v>13'6-160</v>
      </c>
      <c r="T20" s="88" t="str">
        <f>+VLOOKUP($G$14,Data!$B$4:$CH$151,1,TRUE)</f>
        <v>13'6-160</v>
      </c>
      <c r="U20" s="88" t="str">
        <f>+VLOOKUP($G$14,Data!$B$4:$CH$151,1,TRUE)</f>
        <v>13'6-160</v>
      </c>
      <c r="V20" s="88" t="str">
        <f>+VLOOKUP($G$14,Data!$B$4:$CH$151,1,TRUE)</f>
        <v>13'6-160</v>
      </c>
      <c r="W20" s="89" t="str">
        <f>+VLOOKUP($G$14,Data!$B$4:$CH$151,23,FALSE)</f>
        <v>13'0-200</v>
      </c>
      <c r="X20" s="88" t="str">
        <f>+VLOOKUP($G$14,Data!$B$4:$CH$151,1,TRUE)</f>
        <v>13'6-160</v>
      </c>
      <c r="Y20" s="88" t="str">
        <f>+VLOOKUP($G$14,Data!$B$4:$CH$151,1,TRUE)</f>
        <v>13'6-160</v>
      </c>
      <c r="Z20" s="90" t="str">
        <f>+VLOOKUP($G$14,Data!$B$4:$CH$151,1,TRUE)</f>
        <v>13'6-160</v>
      </c>
      <c r="AA20" s="91" t="str">
        <f>+VLOOKUP($G$14,Data!$B$4:$CH$151,35,FALSE)</f>
        <v>13'6-190</v>
      </c>
      <c r="AB20" s="92" t="str">
        <f>+VLOOKUP($G$14,Data!$B$4:$CH$151,1,TRUE)</f>
        <v>13'6-160</v>
      </c>
      <c r="AC20" s="88" t="str">
        <f>+VLOOKUP($G$14,Data!$B$4:$CH$151,1,TRUE)</f>
        <v>13'6-160</v>
      </c>
      <c r="AD20" s="88" t="str">
        <f>+VLOOKUP($G$14,Data!$B$4:$CH$151,1,TRUE)</f>
        <v>13'6-160</v>
      </c>
      <c r="AE20" s="89" t="str">
        <f>+VLOOKUP($G$14,Data!$B$4:$CH$151,47,FALSE)</f>
        <v>14'0-180</v>
      </c>
      <c r="AF20" s="88" t="str">
        <f>+VLOOKUP($G$14,Data!$B$4:$CH$151,1,TRUE)</f>
        <v>13'6-160</v>
      </c>
      <c r="AG20" s="88" t="str">
        <f>+VLOOKUP($G$14,Data!$B$4:$CH$151,1,TRUE)</f>
        <v>13'6-160</v>
      </c>
      <c r="AH20" s="88" t="str">
        <f>+VLOOKUP($G$14,Data!$B$4:$CH$151,1,TRUE)</f>
        <v>13'6-160</v>
      </c>
      <c r="AI20" s="89" t="str">
        <f>+VLOOKUP($G$14,Data!$B$4:$CH$151,59,FALSE)</f>
        <v>14'6-170</v>
      </c>
      <c r="AJ20" s="88" t="str">
        <f>+VLOOKUP($G$14,Data!$B$4:$CH$151,1,TRUE)</f>
        <v>13'6-160</v>
      </c>
      <c r="AK20" s="88" t="str">
        <f>+VLOOKUP($G$14,Data!$B$4:$CH$151,1,TRUE)</f>
        <v>13'6-160</v>
      </c>
      <c r="AL20" s="88" t="str">
        <f>+VLOOKUP($G$14,Data!$B$4:$CH$151,1,TRUE)</f>
        <v>13'6-160</v>
      </c>
      <c r="AM20" s="89" t="str">
        <f>+VLOOKUP($G$14,Data!$B$4:$CH$151,71,FALSE)</f>
        <v>15'0-165</v>
      </c>
      <c r="AN20" s="88" t="str">
        <f>+VLOOKUP($G$14,Data!$B$4:$CH$151,1,TRUE)</f>
        <v>13'6-160</v>
      </c>
      <c r="AO20" s="88" t="str">
        <f>+VLOOKUP($G$14,Data!$B$4:$CH$151,1,TRUE)</f>
        <v>13'6-160</v>
      </c>
      <c r="AP20" s="88" t="str">
        <f>+VLOOKUP($G$14,Data!$B$4:$CH$151,1,TRUE)</f>
        <v>13'6-160</v>
      </c>
      <c r="AQ20" s="93" t="str">
        <f>+VLOOKUP($G$14,Data!$B$4:$CH$151,83,FALSE)</f>
        <v>15'6-160</v>
      </c>
      <c r="AR20" s="22" t="str">
        <f>+VLOOKUP($G$14,Data!$B$4:$CH$151,1,TRUE)</f>
        <v>13'6-160</v>
      </c>
      <c r="AS20" s="23" t="str">
        <f>+VLOOKUP($G$14,Data!$B$4:$CH$151,1,TRUE)</f>
        <v>13'6-160</v>
      </c>
      <c r="AT20" s="24" t="str">
        <f>+VLOOKUP($G$14,Data!$B$4:$CH$151,1,TRUE)</f>
        <v>13'6-160</v>
      </c>
      <c r="AU20" s="11"/>
    </row>
    <row r="21" spans="2:50" s="7" customFormat="1" ht="25.5" customHeight="1">
      <c r="B21" s="33"/>
      <c r="C21" s="33"/>
      <c r="D21" s="33"/>
      <c r="E21" s="33"/>
      <c r="F21" s="33"/>
      <c r="G21" s="33"/>
      <c r="H21" s="33"/>
      <c r="I21" s="33"/>
      <c r="J21" s="33"/>
      <c r="K21" s="38"/>
      <c r="L21" s="151"/>
      <c r="M21" s="83" t="s">
        <v>161</v>
      </c>
      <c r="N21" s="84"/>
      <c r="O21" s="85">
        <f t="shared" si="0"/>
        <v>12</v>
      </c>
      <c r="P21" s="85">
        <f t="shared" si="0"/>
        <v>6</v>
      </c>
      <c r="Q21" s="86">
        <f t="shared" si="1"/>
        <v>215</v>
      </c>
      <c r="R21" s="87">
        <f>+VLOOKUP($G$14,Data!$B$4:$CH$151,12,FALSE)</f>
        <v>0</v>
      </c>
      <c r="S21" s="88" t="str">
        <f>+VLOOKUP($G$14,Data!$B$4:$CH$151,1,TRUE)</f>
        <v>13'6-160</v>
      </c>
      <c r="T21" s="88" t="str">
        <f>+VLOOKUP($G$14,Data!$B$4:$CH$151,1,TRUE)</f>
        <v>13'6-160</v>
      </c>
      <c r="U21" s="88" t="str">
        <f>+VLOOKUP($G$14,Data!$B$4:$CH$151,1,TRUE)</f>
        <v>13'6-160</v>
      </c>
      <c r="V21" s="88" t="str">
        <f>+VLOOKUP($G$14,Data!$B$4:$CH$151,1,TRUE)</f>
        <v>13'6-160</v>
      </c>
      <c r="W21" s="89">
        <f>+VLOOKUP($G$14,Data!$B$4:$CH$151,24,FALSE)</f>
        <v>0</v>
      </c>
      <c r="X21" s="88" t="str">
        <f>+VLOOKUP($G$14,Data!$B$4:$CH$151,1,TRUE)</f>
        <v>13'6-160</v>
      </c>
      <c r="Y21" s="88" t="str">
        <f>+VLOOKUP($G$14,Data!$B$4:$CH$151,1,TRUE)</f>
        <v>13'6-160</v>
      </c>
      <c r="Z21" s="90" t="str">
        <f>+VLOOKUP($G$14,Data!$B$4:$CH$151,1,TRUE)</f>
        <v>13'6-160</v>
      </c>
      <c r="AA21" s="91" t="str">
        <f>+VLOOKUP($G$14,Data!$B$4:$CH$151,36,FALSE)</f>
        <v>13'6-195</v>
      </c>
      <c r="AB21" s="92" t="str">
        <f>+VLOOKUP($G$14,Data!$B$4:$CH$151,1,TRUE)</f>
        <v>13'6-160</v>
      </c>
      <c r="AC21" s="88" t="str">
        <f>+VLOOKUP($G$14,Data!$B$4:$CH$151,1,TRUE)</f>
        <v>13'6-160</v>
      </c>
      <c r="AD21" s="88" t="str">
        <f>+VLOOKUP($G$14,Data!$B$4:$CH$151,1,TRUE)</f>
        <v>13'6-160</v>
      </c>
      <c r="AE21" s="89" t="str">
        <f>+VLOOKUP($G$14,Data!$B$4:$CH$151,48,FALSE)</f>
        <v>14'0-185</v>
      </c>
      <c r="AF21" s="88" t="str">
        <f>+VLOOKUP($G$14,Data!$B$4:$CH$151,1,TRUE)</f>
        <v>13'6-160</v>
      </c>
      <c r="AG21" s="88" t="str">
        <f>+VLOOKUP($G$14,Data!$B$4:$CH$151,1,TRUE)</f>
        <v>13'6-160</v>
      </c>
      <c r="AH21" s="88" t="str">
        <f>+VLOOKUP($G$14,Data!$B$4:$CH$151,1,TRUE)</f>
        <v>13'6-160</v>
      </c>
      <c r="AI21" s="89" t="str">
        <f>+VLOOKUP($G$14,Data!$B$4:$CH$151,60,FALSE)</f>
        <v>14'6-175</v>
      </c>
      <c r="AJ21" s="88" t="str">
        <f>+VLOOKUP($G$14,Data!$B$4:$CH$151,1,TRUE)</f>
        <v>13'6-160</v>
      </c>
      <c r="AK21" s="88" t="str">
        <f>+VLOOKUP($G$14,Data!$B$4:$CH$151,1,TRUE)</f>
        <v>13'6-160</v>
      </c>
      <c r="AL21" s="88" t="str">
        <f>+VLOOKUP($G$14,Data!$B$4:$CH$151,1,TRUE)</f>
        <v>13'6-160</v>
      </c>
      <c r="AM21" s="89" t="str">
        <f>+VLOOKUP($G$14,Data!$B$4:$CH$151,72,FALSE)</f>
        <v>15'0-170</v>
      </c>
      <c r="AN21" s="88" t="str">
        <f>+VLOOKUP($G$14,Data!$B$4:$CH$151,1,TRUE)</f>
        <v>13'6-160</v>
      </c>
      <c r="AO21" s="88" t="str">
        <f>+VLOOKUP($G$14,Data!$B$4:$CH$151,1,TRUE)</f>
        <v>13'6-160</v>
      </c>
      <c r="AP21" s="88" t="str">
        <f>+VLOOKUP($G$14,Data!$B$4:$CH$151,1,TRUE)</f>
        <v>13'6-160</v>
      </c>
      <c r="AQ21" s="93" t="str">
        <f>+VLOOKUP($G$14,Data!$B$4:$CH$151,84,FALSE)</f>
        <v>15'6-165</v>
      </c>
      <c r="AR21" s="22" t="str">
        <f>+VLOOKUP($G$14,Data!$B$4:$CH$151,1,TRUE)</f>
        <v>13'6-160</v>
      </c>
      <c r="AS21" s="23" t="str">
        <f>+VLOOKUP($G$14,Data!$B$4:$CH$151,1,TRUE)</f>
        <v>13'6-160</v>
      </c>
      <c r="AT21" s="24" t="str">
        <f>+VLOOKUP($G$14,Data!$B$4:$CH$151,1,TRUE)</f>
        <v>13'6-160</v>
      </c>
      <c r="AU21" s="11"/>
      <c r="AW21" s="10"/>
      <c r="AX21" s="10"/>
    </row>
    <row r="22" spans="2:50" s="7" customFormat="1" ht="25.5" customHeight="1" thickBot="1">
      <c r="B22" s="33"/>
      <c r="C22" s="33"/>
      <c r="D22" s="33"/>
      <c r="E22" s="33"/>
      <c r="F22" s="33"/>
      <c r="G22" s="33"/>
      <c r="H22" s="33"/>
      <c r="I22" s="33"/>
      <c r="J22" s="33"/>
      <c r="K22" s="38"/>
      <c r="L22" s="152"/>
      <c r="M22" s="96" t="s">
        <v>162</v>
      </c>
      <c r="N22" s="97"/>
      <c r="O22" s="98">
        <f t="shared" si="0"/>
        <v>12</v>
      </c>
      <c r="P22" s="98">
        <f t="shared" si="0"/>
        <v>6</v>
      </c>
      <c r="Q22" s="99">
        <f t="shared" si="1"/>
        <v>220</v>
      </c>
      <c r="R22" s="100">
        <f>+VLOOKUP($G$14,Data!$B$4:$CH$151,13,FALSE)</f>
        <v>0</v>
      </c>
      <c r="S22" s="101" t="str">
        <f>+VLOOKUP($G$14,Data!$B$4:$CH$151,1,TRUE)</f>
        <v>13'6-160</v>
      </c>
      <c r="T22" s="101" t="str">
        <f>+VLOOKUP($G$14,Data!$B$4:$CH$151,1,TRUE)</f>
        <v>13'6-160</v>
      </c>
      <c r="U22" s="101" t="str">
        <f>+VLOOKUP($G$14,Data!$B$4:$CH$151,1,TRUE)</f>
        <v>13'6-160</v>
      </c>
      <c r="V22" s="101" t="str">
        <f>+VLOOKUP($G$14,Data!$B$4:$CH$151,1,TRUE)</f>
        <v>13'6-160</v>
      </c>
      <c r="W22" s="102">
        <f>+VLOOKUP($G$14,Data!$B$4:$CH$151,25,FALSE)</f>
        <v>0</v>
      </c>
      <c r="X22" s="101" t="str">
        <f>+VLOOKUP($G$14,Data!$B$4:$CH$151,1,TRUE)</f>
        <v>13'6-160</v>
      </c>
      <c r="Y22" s="101" t="str">
        <f>+VLOOKUP($G$14,Data!$B$4:$CH$151,1,TRUE)</f>
        <v>13'6-160</v>
      </c>
      <c r="Z22" s="103" t="str">
        <f>+VLOOKUP($G$14,Data!$B$4:$CH$151,1,TRUE)</f>
        <v>13'6-160</v>
      </c>
      <c r="AA22" s="104" t="str">
        <f>+VLOOKUP($G$14,Data!$B$4:$CH$151,37,FALSE)</f>
        <v>13'6-200</v>
      </c>
      <c r="AB22" s="105" t="str">
        <f>+VLOOKUP($G$14,Data!$B$4:$CH$151,1,TRUE)</f>
        <v>13'6-160</v>
      </c>
      <c r="AC22" s="101" t="str">
        <f>+VLOOKUP($G$14,Data!$B$4:$CH$151,1,TRUE)</f>
        <v>13'6-160</v>
      </c>
      <c r="AD22" s="101" t="str">
        <f>+VLOOKUP($G$14,Data!$B$4:$CH$151,1,TRUE)</f>
        <v>13'6-160</v>
      </c>
      <c r="AE22" s="102" t="str">
        <f>+VLOOKUP($G$14,Data!$B$4:$CH$151,49,FALSE)</f>
        <v>14'0-190</v>
      </c>
      <c r="AF22" s="101" t="str">
        <f>+VLOOKUP($G$14,Data!$B$4:$CH$151,1,TRUE)</f>
        <v>13'6-160</v>
      </c>
      <c r="AG22" s="101" t="str">
        <f>+VLOOKUP($G$14,Data!$B$4:$CH$151,1,TRUE)</f>
        <v>13'6-160</v>
      </c>
      <c r="AH22" s="101" t="str">
        <f>+VLOOKUP($G$14,Data!$B$4:$CH$151,1,TRUE)</f>
        <v>13'6-160</v>
      </c>
      <c r="AI22" s="102" t="str">
        <f>+VLOOKUP($G$14,Data!$B$4:$CH$151,61,FALSE)</f>
        <v>14'6-180</v>
      </c>
      <c r="AJ22" s="101" t="str">
        <f>+VLOOKUP($G$14,Data!$B$4:$CH$151,1,TRUE)</f>
        <v>13'6-160</v>
      </c>
      <c r="AK22" s="101" t="str">
        <f>+VLOOKUP($G$14,Data!$B$4:$CH$151,1,TRUE)</f>
        <v>13'6-160</v>
      </c>
      <c r="AL22" s="101" t="str">
        <f>+VLOOKUP($G$14,Data!$B$4:$CH$151,1,TRUE)</f>
        <v>13'6-160</v>
      </c>
      <c r="AM22" s="102" t="str">
        <f>+VLOOKUP($G$14,Data!$B$4:$CH$151,73,FALSE)</f>
        <v>15'0-175</v>
      </c>
      <c r="AN22" s="101" t="str">
        <f>+VLOOKUP($G$14,Data!$B$4:$CH$151,1,TRUE)</f>
        <v>13'6-160</v>
      </c>
      <c r="AO22" s="101" t="str">
        <f>+VLOOKUP($G$14,Data!$B$4:$CH$151,1,TRUE)</f>
        <v>13'6-160</v>
      </c>
      <c r="AP22" s="101" t="str">
        <f>+VLOOKUP($G$14,Data!$B$4:$CH$151,1,TRUE)</f>
        <v>13'6-160</v>
      </c>
      <c r="AQ22" s="106" t="str">
        <f>+VLOOKUP($G$14,Data!$B$4:$CH$151,85,FALSE)</f>
        <v>15'6-170</v>
      </c>
      <c r="AR22" s="25" t="str">
        <f>+VLOOKUP($G$14,Data!$B$4:$CH$151,1,TRUE)</f>
        <v>13'6-160</v>
      </c>
      <c r="AS22" s="26" t="str">
        <f>+VLOOKUP($G$14,Data!$B$4:$CH$151,1,TRUE)</f>
        <v>13'6-160</v>
      </c>
      <c r="AT22" s="27" t="str">
        <f>+VLOOKUP($G$14,Data!$B$4:$CH$151,1,TRUE)</f>
        <v>13'6-160</v>
      </c>
      <c r="AU22" s="11"/>
      <c r="AW22" s="10"/>
      <c r="AX22" s="10"/>
    </row>
    <row r="23" spans="2:50" s="7" customFormat="1" ht="18" customHeight="1" thickBot="1">
      <c r="B23" s="33"/>
      <c r="C23" s="33"/>
      <c r="K23" s="28"/>
      <c r="L23" s="29"/>
      <c r="M23" s="29"/>
      <c r="N23" s="29"/>
      <c r="O23" s="29"/>
      <c r="P23" s="29"/>
      <c r="Q23" s="29"/>
      <c r="R23" s="30"/>
      <c r="S23" s="29"/>
      <c r="T23" s="29"/>
      <c r="U23" s="29"/>
      <c r="V23" s="29"/>
      <c r="W23" s="30"/>
      <c r="X23" s="29"/>
      <c r="Y23" s="29"/>
      <c r="Z23" s="29"/>
      <c r="AA23" s="30"/>
      <c r="AB23" s="29"/>
      <c r="AC23" s="29"/>
      <c r="AD23" s="29"/>
      <c r="AE23" s="30"/>
      <c r="AF23" s="29"/>
      <c r="AG23" s="29"/>
      <c r="AH23" s="29"/>
      <c r="AI23" s="30"/>
      <c r="AJ23" s="29"/>
      <c r="AK23" s="29"/>
      <c r="AL23" s="29"/>
      <c r="AM23" s="30"/>
      <c r="AN23" s="29"/>
      <c r="AO23" s="29"/>
      <c r="AP23" s="29"/>
      <c r="AQ23" s="30"/>
      <c r="AR23" s="29"/>
      <c r="AS23" s="29"/>
      <c r="AT23" s="29"/>
      <c r="AU23" s="31"/>
      <c r="AW23" s="10"/>
      <c r="AX23" s="10"/>
    </row>
    <row r="24" spans="2:50" ht="21">
      <c r="B24" s="33"/>
      <c r="C24" s="33"/>
      <c r="AW24" s="10"/>
      <c r="AX24" s="10"/>
    </row>
  </sheetData>
  <sheetProtection password="85B2" sheet="1" objects="1" selectLockedCells="1" selectUnlockedCells="1"/>
  <mergeCells count="8">
    <mergeCell ref="C2:L3"/>
    <mergeCell ref="C5:L6"/>
    <mergeCell ref="L15:L22"/>
    <mergeCell ref="R9:W9"/>
    <mergeCell ref="AE9:AQ9"/>
    <mergeCell ref="AA9:AA10"/>
    <mergeCell ref="L11:L13"/>
    <mergeCell ref="L14:M1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W1" sqref="W1"/>
    </sheetView>
  </sheetViews>
  <sheetFormatPr defaultColWidth="8.8515625" defaultRowHeight="15"/>
  <cols>
    <col min="1" max="1" width="3.421875" style="0" customWidth="1"/>
    <col min="2" max="3" width="23.140625" style="0" customWidth="1"/>
    <col min="4" max="4" width="3.421875" style="0" customWidth="1"/>
    <col min="5" max="5" width="6.28125" style="0" customWidth="1"/>
    <col min="6" max="6" width="9.28125" style="0" bestFit="1" customWidth="1"/>
    <col min="7" max="7" width="5.421875" style="0" customWidth="1"/>
    <col min="8" max="8" width="7.8515625" style="0" customWidth="1"/>
    <col min="9" max="10" width="11.421875" style="0" customWidth="1"/>
    <col min="11" max="17" width="11.8515625" style="0" customWidth="1"/>
    <col min="18" max="18" width="4.421875" style="0" customWidth="1"/>
  </cols>
  <sheetData>
    <row r="1" spans="1:18" ht="62.25" thickBot="1">
      <c r="A1" s="175" t="s">
        <v>204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spans="1:18" ht="27.75" customHeight="1">
      <c r="A2" s="179" t="s">
        <v>47</v>
      </c>
      <c r="B2" s="180"/>
      <c r="C2" s="117" t="s">
        <v>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8" ht="31.5">
      <c r="A3" s="181"/>
      <c r="B3" s="182"/>
      <c r="C3" s="120" t="s">
        <v>8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ht="31.5">
      <c r="A4" s="181"/>
      <c r="B4" s="182"/>
      <c r="C4" s="123"/>
      <c r="D4" s="124" t="s">
        <v>1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</row>
    <row r="5" spans="1:18" ht="31.5">
      <c r="A5" s="181"/>
      <c r="B5" s="182"/>
      <c r="C5" s="120" t="s">
        <v>7</v>
      </c>
      <c r="D5" s="124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ht="31.5">
      <c r="A6" s="181"/>
      <c r="B6" s="182"/>
      <c r="C6" s="120" t="s">
        <v>9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1:18" ht="31.5">
      <c r="A7" s="181"/>
      <c r="B7" s="182"/>
      <c r="C7" s="123"/>
      <c r="D7" s="124" t="s">
        <v>50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</row>
    <row r="8" spans="1:18" ht="31.5">
      <c r="A8" s="181"/>
      <c r="B8" s="182"/>
      <c r="C8" s="123"/>
      <c r="D8" s="178" t="s">
        <v>49</v>
      </c>
      <c r="E8" s="178"/>
      <c r="F8" s="178"/>
      <c r="G8" s="178"/>
      <c r="H8" s="178"/>
      <c r="I8" s="178"/>
      <c r="J8" s="139"/>
      <c r="K8" s="139"/>
      <c r="L8" s="139"/>
      <c r="M8" s="139"/>
      <c r="N8" s="139"/>
      <c r="O8" s="139"/>
      <c r="P8" s="139"/>
      <c r="Q8" s="139"/>
      <c r="R8" s="140"/>
    </row>
    <row r="9" spans="1:18" ht="31.5">
      <c r="A9" s="181"/>
      <c r="B9" s="182"/>
      <c r="C9" s="120" t="s">
        <v>11</v>
      </c>
      <c r="D9" s="121"/>
      <c r="E9" s="121"/>
      <c r="F9" s="121"/>
      <c r="G9" s="121"/>
      <c r="H9" s="121"/>
      <c r="I9" s="121"/>
      <c r="J9" s="121"/>
      <c r="K9" s="125"/>
      <c r="L9" s="121"/>
      <c r="M9" s="121"/>
      <c r="N9" s="121"/>
      <c r="O9" s="121"/>
      <c r="P9" s="121"/>
      <c r="Q9" s="121"/>
      <c r="R9" s="122"/>
    </row>
    <row r="10" spans="1:18" ht="31.5">
      <c r="A10" s="181"/>
      <c r="B10" s="182"/>
      <c r="C10" s="120"/>
      <c r="D10" s="141" t="s">
        <v>0</v>
      </c>
      <c r="E10" s="142"/>
      <c r="F10" s="142"/>
      <c r="G10" s="142"/>
      <c r="H10" s="142"/>
      <c r="I10" s="142"/>
      <c r="J10" s="142"/>
      <c r="K10" s="143"/>
      <c r="L10" s="142"/>
      <c r="M10" s="142"/>
      <c r="N10" s="142"/>
      <c r="O10" s="142"/>
      <c r="P10" s="142"/>
      <c r="Q10" s="121"/>
      <c r="R10" s="122"/>
    </row>
    <row r="11" spans="1:18" ht="31.5">
      <c r="A11" s="181"/>
      <c r="B11" s="182"/>
      <c r="C11" s="120"/>
      <c r="D11" s="178" t="s">
        <v>48</v>
      </c>
      <c r="E11" s="178"/>
      <c r="F11" s="178"/>
      <c r="G11" s="178"/>
      <c r="H11" s="178"/>
      <c r="I11" s="178"/>
      <c r="J11" s="178"/>
      <c r="K11" s="139"/>
      <c r="L11" s="139"/>
      <c r="M11" s="139"/>
      <c r="N11" s="139"/>
      <c r="O11" s="139"/>
      <c r="P11" s="139"/>
      <c r="Q11" s="139"/>
      <c r="R11" s="140"/>
    </row>
    <row r="12" spans="1:18" ht="31.5">
      <c r="A12" s="181"/>
      <c r="B12" s="182"/>
      <c r="C12" s="120" t="s">
        <v>10</v>
      </c>
      <c r="D12" s="121"/>
      <c r="E12" s="121"/>
      <c r="F12" s="121"/>
      <c r="G12" s="121"/>
      <c r="H12" s="121"/>
      <c r="I12" s="121"/>
      <c r="J12" s="121"/>
      <c r="K12" s="125"/>
      <c r="L12" s="121"/>
      <c r="M12" s="121"/>
      <c r="N12" s="121"/>
      <c r="O12" s="121"/>
      <c r="P12" s="121"/>
      <c r="Q12" s="121"/>
      <c r="R12" s="122"/>
    </row>
    <row r="13" spans="1:18" ht="15">
      <c r="A13" s="183"/>
      <c r="B13" s="184"/>
      <c r="C13" s="126"/>
      <c r="D13" s="127"/>
      <c r="E13" s="127"/>
      <c r="F13" s="127"/>
      <c r="G13" s="127"/>
      <c r="H13" s="127"/>
      <c r="I13" s="127"/>
      <c r="J13" s="127"/>
      <c r="K13" s="128"/>
      <c r="L13" s="127"/>
      <c r="M13" s="127"/>
      <c r="N13" s="127"/>
      <c r="O13" s="127"/>
      <c r="P13" s="127"/>
      <c r="Q13" s="127"/>
      <c r="R13" s="129"/>
    </row>
    <row r="15" spans="2:6" ht="26.25" customHeight="1">
      <c r="B15" s="166" t="s">
        <v>107</v>
      </c>
      <c r="C15" s="164" t="s">
        <v>109</v>
      </c>
      <c r="D15" s="163" t="s">
        <v>146</v>
      </c>
      <c r="E15" s="163"/>
      <c r="F15" s="111" t="s">
        <v>145</v>
      </c>
    </row>
    <row r="16" spans="2:6" ht="37.5" customHeight="1">
      <c r="B16" s="167"/>
      <c r="C16" s="165"/>
      <c r="D16" s="162">
        <v>13</v>
      </c>
      <c r="E16" s="162"/>
      <c r="F16" s="32">
        <v>6</v>
      </c>
    </row>
    <row r="17" spans="2:5" ht="23.25">
      <c r="B17" s="109"/>
      <c r="C17" s="112"/>
      <c r="D17" s="6"/>
      <c r="E17" s="6"/>
    </row>
    <row r="18" spans="2:5" ht="25.5" customHeight="1">
      <c r="B18" s="166" t="s">
        <v>108</v>
      </c>
      <c r="C18" s="164" t="s">
        <v>110</v>
      </c>
      <c r="D18" s="163" t="s">
        <v>148</v>
      </c>
      <c r="E18" s="163"/>
    </row>
    <row r="19" spans="2:5" ht="36.75" customHeight="1">
      <c r="B19" s="167"/>
      <c r="C19" s="165"/>
      <c r="D19" s="162">
        <v>160</v>
      </c>
      <c r="E19" s="162"/>
    </row>
    <row r="20" ht="15.75" thickBot="1"/>
    <row r="21" spans="1:18" ht="29.25" thickBot="1">
      <c r="A21" s="130" t="s">
        <v>4</v>
      </c>
      <c r="B21" s="131"/>
      <c r="C21" s="131"/>
      <c r="D21" s="132"/>
      <c r="G21" s="138" t="s">
        <v>6</v>
      </c>
      <c r="H21" s="35"/>
      <c r="I21" s="35"/>
      <c r="J21" s="35"/>
      <c r="K21" s="36"/>
      <c r="L21" s="36"/>
      <c r="M21" s="36"/>
      <c r="N21" s="36"/>
      <c r="O21" s="36"/>
      <c r="P21" s="36"/>
      <c r="Q21" s="36"/>
      <c r="R21" s="9"/>
    </row>
    <row r="22" spans="1:18" ht="26.25">
      <c r="A22" s="133"/>
      <c r="B22" s="116" t="s">
        <v>111</v>
      </c>
      <c r="C22" s="116" t="s">
        <v>112</v>
      </c>
      <c r="D22" s="134"/>
      <c r="G22" s="38"/>
      <c r="H22" s="39"/>
      <c r="I22" s="39"/>
      <c r="J22" s="39"/>
      <c r="K22" s="194" t="s">
        <v>2</v>
      </c>
      <c r="L22" s="195"/>
      <c r="M22" s="195"/>
      <c r="N22" s="195"/>
      <c r="O22" s="195"/>
      <c r="P22" s="195"/>
      <c r="Q22" s="196"/>
      <c r="R22" s="11"/>
    </row>
    <row r="23" spans="1:18" ht="18.75" customHeight="1" thickBot="1">
      <c r="A23" s="133"/>
      <c r="B23" s="41" t="s">
        <v>105</v>
      </c>
      <c r="C23" s="41" t="s">
        <v>105</v>
      </c>
      <c r="D23" s="134"/>
      <c r="G23" s="38"/>
      <c r="H23" s="39"/>
      <c r="I23" s="39"/>
      <c r="J23" s="39"/>
      <c r="K23" s="188" t="s">
        <v>152</v>
      </c>
      <c r="L23" s="189"/>
      <c r="M23" s="190" t="s">
        <v>132</v>
      </c>
      <c r="N23" s="189" t="s">
        <v>153</v>
      </c>
      <c r="O23" s="189"/>
      <c r="P23" s="189"/>
      <c r="Q23" s="191"/>
      <c r="R23" s="11"/>
    </row>
    <row r="24" spans="1:18" ht="18.75" customHeight="1" thickBot="1">
      <c r="A24" s="133"/>
      <c r="B24" s="114" t="s">
        <v>106</v>
      </c>
      <c r="C24" s="114" t="s">
        <v>106</v>
      </c>
      <c r="D24" s="134"/>
      <c r="G24" s="38"/>
      <c r="H24" s="39"/>
      <c r="I24" s="39"/>
      <c r="J24" s="39"/>
      <c r="K24" s="192" t="s">
        <v>141</v>
      </c>
      <c r="L24" s="192" t="s">
        <v>140</v>
      </c>
      <c r="M24" s="193"/>
      <c r="N24" s="192" t="s">
        <v>140</v>
      </c>
      <c r="O24" s="192" t="s">
        <v>141</v>
      </c>
      <c r="P24" s="192" t="s">
        <v>142</v>
      </c>
      <c r="Q24" s="192" t="s">
        <v>143</v>
      </c>
      <c r="R24" s="11"/>
    </row>
    <row r="25" spans="1:18" ht="18.75" customHeight="1" thickBot="1">
      <c r="A25" s="133"/>
      <c r="B25" s="115" t="str">
        <f>Calculations!B12</f>
        <v>(160lbs - 156lbs)</v>
      </c>
      <c r="C25" s="115" t="str">
        <f>Calculations!C12</f>
        <v>(155lbs - 151lbs)</v>
      </c>
      <c r="D25" s="134"/>
      <c r="G25" s="38"/>
      <c r="H25" s="185" t="s">
        <v>3</v>
      </c>
      <c r="I25" s="172" t="s">
        <v>45</v>
      </c>
      <c r="J25" s="49" t="s">
        <v>157</v>
      </c>
      <c r="K25" s="53" t="str">
        <f>Calculations!R11</f>
        <v>12'6-165</v>
      </c>
      <c r="L25" s="55" t="str">
        <f>Calculations!W11</f>
        <v>13'0-155</v>
      </c>
      <c r="M25" s="57" t="str">
        <f>Calculations!AA11</f>
        <v>13'6-145</v>
      </c>
      <c r="N25" s="55" t="str">
        <f>Calculations!AE11</f>
        <v>14'0-135</v>
      </c>
      <c r="O25" s="55">
        <f>Calculations!AI11</f>
        <v>0</v>
      </c>
      <c r="P25" s="55">
        <f>Calculations!AM11</f>
        <v>0</v>
      </c>
      <c r="Q25" s="59">
        <f>Calculations!AQ11</f>
        <v>0</v>
      </c>
      <c r="R25" s="11"/>
    </row>
    <row r="26" spans="1:18" ht="18.75" customHeight="1">
      <c r="A26" s="133"/>
      <c r="B26" s="48" t="str">
        <f>M28</f>
        <v>13'6-160</v>
      </c>
      <c r="C26" s="48" t="str">
        <f>M28</f>
        <v>13'6-160</v>
      </c>
      <c r="D26" s="134"/>
      <c r="G26" s="38"/>
      <c r="H26" s="186"/>
      <c r="I26" s="173"/>
      <c r="J26" s="62" t="s">
        <v>156</v>
      </c>
      <c r="K26" s="66" t="str">
        <f>Calculations!R12</f>
        <v>12'6-170</v>
      </c>
      <c r="L26" s="68" t="str">
        <f>Calculations!W12</f>
        <v>13'0-160</v>
      </c>
      <c r="M26" s="70" t="str">
        <f>Calculations!AA12</f>
        <v>13'6-150</v>
      </c>
      <c r="N26" s="68" t="str">
        <f>Calculations!AE12</f>
        <v>14'0-140</v>
      </c>
      <c r="O26" s="68">
        <f>Calculations!AI12</f>
        <v>0</v>
      </c>
      <c r="P26" s="68">
        <f>Calculations!AM12</f>
        <v>0</v>
      </c>
      <c r="Q26" s="72">
        <f>Calculations!AQ12</f>
        <v>0</v>
      </c>
      <c r="R26" s="11"/>
    </row>
    <row r="27" spans="1:18" ht="18.75" customHeight="1">
      <c r="A27" s="133"/>
      <c r="B27" s="60" t="str">
        <f>M29</f>
        <v>13'6-165</v>
      </c>
      <c r="C27" s="61" t="str">
        <f>N29</f>
        <v>14'0-155</v>
      </c>
      <c r="D27" s="134"/>
      <c r="G27" s="38"/>
      <c r="H27" s="186"/>
      <c r="I27" s="174"/>
      <c r="J27" s="62" t="s">
        <v>155</v>
      </c>
      <c r="K27" s="66">
        <f>Calculations!R13</f>
        <v>0</v>
      </c>
      <c r="L27" s="68" t="str">
        <f>Calculations!W13</f>
        <v>13'0-165</v>
      </c>
      <c r="M27" s="70" t="str">
        <f>Calculations!AA13</f>
        <v>13'6-155</v>
      </c>
      <c r="N27" s="68" t="str">
        <f>Calculations!AE13</f>
        <v>14'0-145</v>
      </c>
      <c r="O27" s="68" t="str">
        <f>Calculations!AI13</f>
        <v>14'6-135</v>
      </c>
      <c r="P27" s="68">
        <f>Calculations!AM13</f>
        <v>0</v>
      </c>
      <c r="Q27" s="72">
        <f>Calculations!AQ13</f>
        <v>0</v>
      </c>
      <c r="R27" s="11"/>
    </row>
    <row r="28" spans="1:18" ht="18.75" customHeight="1">
      <c r="A28" s="133"/>
      <c r="B28" s="60" t="str">
        <f>N30</f>
        <v>14'0-160</v>
      </c>
      <c r="C28" s="61" t="str">
        <f>N30</f>
        <v>14'0-160</v>
      </c>
      <c r="D28" s="134"/>
      <c r="G28" s="38"/>
      <c r="H28" s="186"/>
      <c r="I28" s="168" t="s">
        <v>154</v>
      </c>
      <c r="J28" s="161"/>
      <c r="K28" s="76">
        <f>Calculations!R14</f>
        <v>0</v>
      </c>
      <c r="L28" s="78" t="str">
        <f>Calculations!W14</f>
        <v>13'0-170</v>
      </c>
      <c r="M28" s="80" t="str">
        <f>Calculations!AA14</f>
        <v>13'6-160</v>
      </c>
      <c r="N28" s="78" t="str">
        <f>Calculations!AE14</f>
        <v>14'0-150</v>
      </c>
      <c r="O28" s="78" t="str">
        <f>Calculations!AI14</f>
        <v>14'6-140</v>
      </c>
      <c r="P28" s="78">
        <f>Calculations!AM14</f>
        <v>0</v>
      </c>
      <c r="Q28" s="82">
        <f>Calculations!AQ14</f>
        <v>0</v>
      </c>
      <c r="R28" s="11"/>
    </row>
    <row r="29" spans="1:18" ht="18.75" customHeight="1">
      <c r="A29" s="133"/>
      <c r="B29" s="60" t="str">
        <f>N31</f>
        <v>14'0-165</v>
      </c>
      <c r="C29" s="61" t="str">
        <f>O31</f>
        <v>14'6-155</v>
      </c>
      <c r="D29" s="134"/>
      <c r="G29" s="38"/>
      <c r="H29" s="186"/>
      <c r="I29" s="169" t="s">
        <v>46</v>
      </c>
      <c r="J29" s="83" t="s">
        <v>155</v>
      </c>
      <c r="K29" s="87">
        <f>Calculations!R15</f>
        <v>0</v>
      </c>
      <c r="L29" s="89" t="str">
        <f>Calculations!W15</f>
        <v>13'0-175</v>
      </c>
      <c r="M29" s="91" t="str">
        <f>Calculations!AA15</f>
        <v>13'6-165</v>
      </c>
      <c r="N29" s="89" t="str">
        <f>Calculations!AE15</f>
        <v>14'0-155</v>
      </c>
      <c r="O29" s="89" t="str">
        <f>Calculations!AI15</f>
        <v>14'6-145</v>
      </c>
      <c r="P29" s="89" t="str">
        <f>Calculations!AM15</f>
        <v>15'0-140</v>
      </c>
      <c r="Q29" s="93">
        <f>Calculations!AQ15</f>
        <v>0</v>
      </c>
      <c r="R29" s="11"/>
    </row>
    <row r="30" spans="1:18" ht="18.75" customHeight="1">
      <c r="A30" s="133"/>
      <c r="B30" s="60" t="str">
        <f>O32</f>
        <v>14'6-160</v>
      </c>
      <c r="C30" s="61" t="str">
        <f>O32</f>
        <v>14'6-160</v>
      </c>
      <c r="D30" s="134"/>
      <c r="G30" s="38"/>
      <c r="H30" s="186"/>
      <c r="I30" s="170"/>
      <c r="J30" s="83" t="s">
        <v>156</v>
      </c>
      <c r="K30" s="87">
        <f>Calculations!R16</f>
        <v>0</v>
      </c>
      <c r="L30" s="89" t="str">
        <f>Calculations!W16</f>
        <v>13'0-180</v>
      </c>
      <c r="M30" s="91" t="str">
        <f>Calculations!AA16</f>
        <v>13'6-170</v>
      </c>
      <c r="N30" s="89" t="str">
        <f>Calculations!AE16</f>
        <v>14'0-160</v>
      </c>
      <c r="O30" s="89" t="str">
        <f>Calculations!AI16</f>
        <v>14'6-150</v>
      </c>
      <c r="P30" s="89" t="str">
        <f>Calculations!AM16</f>
        <v>15'0-145</v>
      </c>
      <c r="Q30" s="93">
        <f>Calculations!AQ16</f>
        <v>0</v>
      </c>
      <c r="R30" s="11"/>
    </row>
    <row r="31" spans="1:18" ht="18.75" customHeight="1" thickBot="1">
      <c r="A31" s="133"/>
      <c r="B31" s="94" t="str">
        <f>O33</f>
        <v>14'6-165</v>
      </c>
      <c r="C31" s="95" t="str">
        <f>P33</f>
        <v>15'0-160</v>
      </c>
      <c r="D31" s="134"/>
      <c r="G31" s="38"/>
      <c r="H31" s="186"/>
      <c r="I31" s="170"/>
      <c r="J31" s="83" t="s">
        <v>157</v>
      </c>
      <c r="K31" s="87">
        <f>Calculations!R17</f>
        <v>0</v>
      </c>
      <c r="L31" s="89" t="str">
        <f>Calculations!W17</f>
        <v>13'0-185</v>
      </c>
      <c r="M31" s="91" t="str">
        <f>Calculations!AA17</f>
        <v>13'6-175</v>
      </c>
      <c r="N31" s="89" t="str">
        <f>Calculations!AE17</f>
        <v>14'0-165</v>
      </c>
      <c r="O31" s="89" t="str">
        <f>Calculations!AI17</f>
        <v>14'6-155</v>
      </c>
      <c r="P31" s="89" t="str">
        <f>Calculations!AM17</f>
        <v>15'0-150</v>
      </c>
      <c r="Q31" s="93">
        <f>Calculations!AQ17</f>
        <v>0</v>
      </c>
      <c r="R31" s="11"/>
    </row>
    <row r="32" spans="1:18" ht="18.75" customHeight="1" thickBot="1">
      <c r="A32" s="135"/>
      <c r="B32" s="136"/>
      <c r="C32" s="136"/>
      <c r="D32" s="137"/>
      <c r="G32" s="38"/>
      <c r="H32" s="186"/>
      <c r="I32" s="170"/>
      <c r="J32" s="83" t="s">
        <v>158</v>
      </c>
      <c r="K32" s="87">
        <f>Calculations!R18</f>
        <v>0</v>
      </c>
      <c r="L32" s="89" t="str">
        <f>Calculations!W18</f>
        <v>13'0-190</v>
      </c>
      <c r="M32" s="91" t="str">
        <f>Calculations!AA18</f>
        <v>13'6-180</v>
      </c>
      <c r="N32" s="89" t="str">
        <f>Calculations!AE18</f>
        <v>14'0-170</v>
      </c>
      <c r="O32" s="89" t="str">
        <f>Calculations!AI18</f>
        <v>14'6-160</v>
      </c>
      <c r="P32" s="89" t="str">
        <f>Calculations!AM18</f>
        <v>15'0-155</v>
      </c>
      <c r="Q32" s="93">
        <f>Calculations!AQ18</f>
        <v>0</v>
      </c>
      <c r="R32" s="11"/>
    </row>
    <row r="33" spans="7:18" ht="18.75" customHeight="1">
      <c r="G33" s="38"/>
      <c r="H33" s="186"/>
      <c r="I33" s="170"/>
      <c r="J33" s="83" t="s">
        <v>159</v>
      </c>
      <c r="K33" s="87">
        <f>Calculations!R19</f>
        <v>0</v>
      </c>
      <c r="L33" s="89" t="str">
        <f>Calculations!W19</f>
        <v>13'0-195</v>
      </c>
      <c r="M33" s="91" t="str">
        <f>Calculations!AA19</f>
        <v>13'6-185</v>
      </c>
      <c r="N33" s="89" t="str">
        <f>Calculations!AE19</f>
        <v>14'0-175</v>
      </c>
      <c r="O33" s="89" t="str">
        <f>Calculations!AI19</f>
        <v>14'6-165</v>
      </c>
      <c r="P33" s="89" t="str">
        <f>Calculations!AM19</f>
        <v>15'0-160</v>
      </c>
      <c r="Q33" s="93">
        <f>Calculations!AQ19</f>
        <v>0</v>
      </c>
      <c r="R33" s="11"/>
    </row>
    <row r="34" spans="7:18" ht="18.75" customHeight="1">
      <c r="G34" s="38"/>
      <c r="H34" s="186"/>
      <c r="I34" s="170"/>
      <c r="J34" s="83" t="s">
        <v>160</v>
      </c>
      <c r="K34" s="87">
        <f>Calculations!R20</f>
        <v>0</v>
      </c>
      <c r="L34" s="89" t="str">
        <f>Calculations!W20</f>
        <v>13'0-200</v>
      </c>
      <c r="M34" s="91" t="str">
        <f>Calculations!AA20</f>
        <v>13'6-190</v>
      </c>
      <c r="N34" s="89" t="str">
        <f>Calculations!AE20</f>
        <v>14'0-180</v>
      </c>
      <c r="O34" s="89" t="str">
        <f>Calculations!AI20</f>
        <v>14'6-170</v>
      </c>
      <c r="P34" s="89" t="str">
        <f>Calculations!AM20</f>
        <v>15'0-165</v>
      </c>
      <c r="Q34" s="93" t="str">
        <f>Calculations!AQ20</f>
        <v>15'6-160</v>
      </c>
      <c r="R34" s="11"/>
    </row>
    <row r="35" spans="7:18" ht="21">
      <c r="G35" s="38"/>
      <c r="H35" s="186"/>
      <c r="I35" s="170"/>
      <c r="J35" s="83" t="s">
        <v>161</v>
      </c>
      <c r="K35" s="87">
        <f>Calculations!R21</f>
        <v>0</v>
      </c>
      <c r="L35" s="89">
        <f>Calculations!W21</f>
        <v>0</v>
      </c>
      <c r="M35" s="91" t="str">
        <f>Calculations!AA21</f>
        <v>13'6-195</v>
      </c>
      <c r="N35" s="89" t="str">
        <f>Calculations!AE21</f>
        <v>14'0-185</v>
      </c>
      <c r="O35" s="89" t="str">
        <f>Calculations!AI21</f>
        <v>14'6-175</v>
      </c>
      <c r="P35" s="89" t="str">
        <f>Calculations!AM21</f>
        <v>15'0-170</v>
      </c>
      <c r="Q35" s="93" t="str">
        <f>Calculations!AQ21</f>
        <v>15'6-165</v>
      </c>
      <c r="R35" s="11"/>
    </row>
    <row r="36" spans="7:18" ht="21.75" thickBot="1">
      <c r="G36" s="38"/>
      <c r="H36" s="187"/>
      <c r="I36" s="171"/>
      <c r="J36" s="96" t="s">
        <v>162</v>
      </c>
      <c r="K36" s="100">
        <f>Calculations!R22</f>
        <v>0</v>
      </c>
      <c r="L36" s="102">
        <f>Calculations!W22</f>
        <v>0</v>
      </c>
      <c r="M36" s="104" t="str">
        <f>Calculations!AA22</f>
        <v>13'6-200</v>
      </c>
      <c r="N36" s="102" t="str">
        <f>Calculations!AE22</f>
        <v>14'0-190</v>
      </c>
      <c r="O36" s="102" t="str">
        <f>Calculations!AI22</f>
        <v>14'6-180</v>
      </c>
      <c r="P36" s="102" t="str">
        <f>Calculations!AM22</f>
        <v>15'0-175</v>
      </c>
      <c r="Q36" s="106" t="str">
        <f>Calculations!AQ22</f>
        <v>15'6-170</v>
      </c>
      <c r="R36" s="11"/>
    </row>
    <row r="37" spans="7:18" ht="25.5" customHeight="1" thickBot="1">
      <c r="G37" s="28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1"/>
    </row>
  </sheetData>
  <sheetProtection/>
  <mergeCells count="18">
    <mergeCell ref="N23:Q23"/>
    <mergeCell ref="I25:I27"/>
    <mergeCell ref="K23:L23"/>
    <mergeCell ref="M23:M24"/>
    <mergeCell ref="C15:C16"/>
    <mergeCell ref="C18:C19"/>
    <mergeCell ref="B18:B19"/>
    <mergeCell ref="B15:B16"/>
    <mergeCell ref="I28:J28"/>
    <mergeCell ref="I29:I36"/>
    <mergeCell ref="A1:R1"/>
    <mergeCell ref="A2:B13"/>
    <mergeCell ref="H25:H36"/>
    <mergeCell ref="K22:Q22"/>
    <mergeCell ref="D16:E16"/>
    <mergeCell ref="D15:E15"/>
    <mergeCell ref="D18:E18"/>
    <mergeCell ref="D19:E19"/>
  </mergeCells>
  <hyperlinks>
    <hyperlink ref="D8" r:id="rId1" display="3-confirm that the pole you would like is available, by looking on our "/>
    <hyperlink ref="D11" r:id="rId2" display="steve@flightdeckathletics.com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Robbinsdale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Chris Milton</cp:lastModifiedBy>
  <dcterms:created xsi:type="dcterms:W3CDTF">2010-10-14T16:58:46Z</dcterms:created>
  <dcterms:modified xsi:type="dcterms:W3CDTF">2011-01-03T17:53:27Z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